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4805" windowHeight="8130" tabRatio="758"/>
  </bookViews>
  <sheets>
    <sheet name="Commercial" sheetId="6" r:id="rId1"/>
  </sheets>
  <definedNames>
    <definedName name="_xlnm.Print_Area" localSheetId="0">Commercial!$A$1:$F$228</definedName>
  </definedNames>
  <calcPr calcId="125725"/>
</workbook>
</file>

<file path=xl/calcChain.xml><?xml version="1.0" encoding="utf-8"?>
<calcChain xmlns="http://schemas.openxmlformats.org/spreadsheetml/2006/main">
  <c r="J61" i="6"/>
  <c r="I61"/>
  <c r="K61"/>
  <c r="F61"/>
  <c r="J59"/>
  <c r="J63"/>
  <c r="E198"/>
  <c r="C201"/>
  <c r="J60"/>
  <c r="I59"/>
  <c r="I63"/>
  <c r="I60"/>
  <c r="F108"/>
  <c r="F109"/>
  <c r="F110"/>
  <c r="F111"/>
  <c r="F112"/>
  <c r="F113"/>
  <c r="F114"/>
  <c r="F115"/>
  <c r="F116"/>
  <c r="F117"/>
  <c r="F118"/>
  <c r="F119"/>
  <c r="F120"/>
  <c r="F121"/>
  <c r="F122"/>
  <c r="F123"/>
  <c r="F124"/>
  <c r="F125"/>
  <c r="F126"/>
  <c r="F127"/>
  <c r="F128"/>
  <c r="F129"/>
  <c r="F130"/>
  <c r="F132"/>
  <c r="F133"/>
  <c r="F134"/>
  <c r="F135"/>
  <c r="F136"/>
  <c r="F137"/>
  <c r="F69"/>
  <c r="F70"/>
  <c r="F71"/>
  <c r="F72"/>
  <c r="F73"/>
  <c r="F74"/>
  <c r="F75"/>
  <c r="F76"/>
  <c r="F77"/>
  <c r="F78"/>
  <c r="F79"/>
  <c r="F80"/>
  <c r="F81"/>
  <c r="F82"/>
  <c r="F83"/>
  <c r="F84"/>
  <c r="F85"/>
  <c r="F86"/>
  <c r="F87"/>
  <c r="F88"/>
  <c r="F89"/>
  <c r="F90"/>
  <c r="F91"/>
  <c r="F93"/>
  <c r="F94"/>
  <c r="F95"/>
  <c r="F96"/>
  <c r="F97"/>
  <c r="F98"/>
  <c r="I27"/>
  <c r="I28"/>
  <c r="I29"/>
  <c r="K29"/>
  <c r="I31"/>
  <c r="K31"/>
  <c r="I32"/>
  <c r="I33"/>
  <c r="K33"/>
  <c r="I34"/>
  <c r="I35"/>
  <c r="I36"/>
  <c r="I37"/>
  <c r="I38"/>
  <c r="K38"/>
  <c r="I39"/>
  <c r="K39"/>
  <c r="I40"/>
  <c r="I41"/>
  <c r="K41"/>
  <c r="I42"/>
  <c r="I43"/>
  <c r="I44"/>
  <c r="I45"/>
  <c r="I46"/>
  <c r="K46"/>
  <c r="I47"/>
  <c r="K47"/>
  <c r="I48"/>
  <c r="I49"/>
  <c r="I50"/>
  <c r="I51"/>
  <c r="I52"/>
  <c r="I53"/>
  <c r="J27"/>
  <c r="J28"/>
  <c r="K28"/>
  <c r="J29"/>
  <c r="J31"/>
  <c r="J32"/>
  <c r="K32"/>
  <c r="J33"/>
  <c r="J34"/>
  <c r="K34"/>
  <c r="J35"/>
  <c r="J36"/>
  <c r="K36"/>
  <c r="J37"/>
  <c r="K37"/>
  <c r="J38"/>
  <c r="J39"/>
  <c r="J40"/>
  <c r="K40"/>
  <c r="J41"/>
  <c r="J42"/>
  <c r="K42"/>
  <c r="J43"/>
  <c r="J44"/>
  <c r="K44"/>
  <c r="J45"/>
  <c r="J46"/>
  <c r="J47"/>
  <c r="J48"/>
  <c r="J49"/>
  <c r="J50"/>
  <c r="K50"/>
  <c r="J51"/>
  <c r="J52"/>
  <c r="J53"/>
  <c r="K53"/>
  <c r="D185"/>
  <c r="E115"/>
  <c r="E76"/>
  <c r="E80"/>
  <c r="E119"/>
  <c r="B180"/>
  <c r="D180"/>
  <c r="B179"/>
  <c r="D179"/>
  <c r="E137"/>
  <c r="E136"/>
  <c r="E135"/>
  <c r="E134"/>
  <c r="E133"/>
  <c r="E132"/>
  <c r="E130"/>
  <c r="E129"/>
  <c r="E128"/>
  <c r="E126"/>
  <c r="E127"/>
  <c r="E125"/>
  <c r="E124"/>
  <c r="E123"/>
  <c r="E122"/>
  <c r="E121"/>
  <c r="E120"/>
  <c r="E118"/>
  <c r="E117"/>
  <c r="E116"/>
  <c r="E114"/>
  <c r="E113"/>
  <c r="E112"/>
  <c r="E111"/>
  <c r="E110"/>
  <c r="E109"/>
  <c r="E108"/>
  <c r="E85"/>
  <c r="E84"/>
  <c r="B182"/>
  <c r="D182" s="1"/>
  <c r="B183"/>
  <c r="D183" s="1"/>
  <c r="B181"/>
  <c r="K60"/>
  <c r="K45"/>
  <c r="K48"/>
  <c r="K49"/>
  <c r="K51"/>
  <c r="K52"/>
  <c r="F27"/>
  <c r="F28"/>
  <c r="F29"/>
  <c r="F30"/>
  <c r="F31"/>
  <c r="F32"/>
  <c r="F33"/>
  <c r="F34"/>
  <c r="F35"/>
  <c r="F36"/>
  <c r="F37"/>
  <c r="F38"/>
  <c r="F39"/>
  <c r="F40"/>
  <c r="F41"/>
  <c r="F42"/>
  <c r="F43"/>
  <c r="F44"/>
  <c r="F59"/>
  <c r="F60"/>
  <c r="F45"/>
  <c r="F46"/>
  <c r="F47"/>
  <c r="F48"/>
  <c r="F49"/>
  <c r="F50"/>
  <c r="F51"/>
  <c r="F52"/>
  <c r="F53"/>
  <c r="F26"/>
  <c r="E83"/>
  <c r="E86"/>
  <c r="E87"/>
  <c r="E88"/>
  <c r="E75"/>
  <c r="E69"/>
  <c r="E78"/>
  <c r="E77"/>
  <c r="E81"/>
  <c r="E79"/>
  <c r="E82"/>
  <c r="E73"/>
  <c r="E74"/>
  <c r="E70"/>
  <c r="E71"/>
  <c r="E72"/>
  <c r="E89"/>
  <c r="E90"/>
  <c r="E91"/>
  <c r="E95"/>
  <c r="E96"/>
  <c r="E94"/>
  <c r="E97"/>
  <c r="E93"/>
  <c r="E98"/>
  <c r="D174"/>
  <c r="D175"/>
  <c r="D221"/>
  <c r="D222"/>
  <c r="D223"/>
  <c r="D224"/>
  <c r="D225"/>
  <c r="D177"/>
  <c r="D178"/>
  <c r="D184"/>
  <c r="K63"/>
  <c r="E197"/>
  <c r="J62"/>
  <c r="E190"/>
  <c r="C193"/>
  <c r="K43"/>
  <c r="K35"/>
  <c r="F101"/>
  <c r="F206"/>
  <c r="G206"/>
  <c r="C209"/>
  <c r="E139"/>
  <c r="I62"/>
  <c r="E189"/>
  <c r="K59"/>
  <c r="F140"/>
  <c r="F205"/>
  <c r="E100"/>
  <c r="D226"/>
  <c r="B176"/>
  <c r="D176"/>
  <c r="G205"/>
  <c r="F207"/>
  <c r="K27"/>
  <c r="E199"/>
  <c r="C200"/>
  <c r="C202"/>
  <c r="C182"/>
  <c r="K62"/>
  <c r="C192"/>
  <c r="C194"/>
  <c r="C181"/>
  <c r="D181"/>
  <c r="D186" s="1"/>
  <c r="E191"/>
  <c r="G207"/>
  <c r="C208"/>
  <c r="C210"/>
  <c r="C183"/>
</calcChain>
</file>

<file path=xl/comments1.xml><?xml version="1.0" encoding="utf-8"?>
<comments xmlns="http://schemas.openxmlformats.org/spreadsheetml/2006/main">
  <authors>
    <author>asterbenz</author>
  </authors>
  <commentList>
    <comment ref="C171" authorId="0">
      <text>
        <r>
          <rPr>
            <b/>
            <sz val="10"/>
            <color indexed="81"/>
            <rFont val="Tahoma"/>
            <family val="2"/>
          </rPr>
          <t>Enter Marina or Ord</t>
        </r>
      </text>
    </comment>
    <comment ref="C173" authorId="0">
      <text>
        <r>
          <rPr>
            <b/>
            <sz val="8"/>
            <color indexed="81"/>
            <rFont val="Tahoma"/>
          </rPr>
          <t>Plan Reviewer completes this column.</t>
        </r>
        <r>
          <rPr>
            <sz val="8"/>
            <color indexed="81"/>
            <rFont val="Tahoma"/>
          </rPr>
          <t xml:space="preserve">
</t>
        </r>
      </text>
    </comment>
    <comment ref="C212" authorId="0">
      <text>
        <r>
          <rPr>
            <sz val="8"/>
            <color indexed="81"/>
            <rFont val="Tahoma"/>
          </rPr>
          <t xml:space="preserve">Minimum meter size for commercial is 1-inch
</t>
        </r>
      </text>
    </comment>
  </commentList>
</comments>
</file>

<file path=xl/sharedStrings.xml><?xml version="1.0" encoding="utf-8"?>
<sst xmlns="http://schemas.openxmlformats.org/spreadsheetml/2006/main" count="328" uniqueCount="201">
  <si>
    <t>Shower, separate stall (one head)</t>
  </si>
  <si>
    <t>Shower (each additional showerhead)</t>
  </si>
  <si>
    <t>Hose Bibbs (1st Hose Bibb)</t>
  </si>
  <si>
    <t>Hose Bibbs (each additional)</t>
  </si>
  <si>
    <t>Outdoor spa/Jacuzzi (built in fixtures only)</t>
  </si>
  <si>
    <t>Decorative fountain (built in fixtures only)</t>
  </si>
  <si>
    <t>Swimming pool (ea. 100 sq. ft. of pool surface)</t>
  </si>
  <si>
    <t>Other (specify)</t>
  </si>
  <si>
    <t>TYPE OF FIXTURE</t>
  </si>
  <si>
    <t>Water</t>
  </si>
  <si>
    <t>Sewer</t>
  </si>
  <si>
    <t>Total Fixture Units</t>
  </si>
  <si>
    <t>Fixtures</t>
  </si>
  <si>
    <t>No.</t>
  </si>
  <si>
    <t>Fixture Units per</t>
  </si>
  <si>
    <t>Water Closet, ULF (1.6 gal per flush)</t>
  </si>
  <si>
    <t>Outdoor Fixtures</t>
  </si>
  <si>
    <t>Indoor Fixtures</t>
  </si>
  <si>
    <t>Total Existing Water Fixture Units</t>
  </si>
  <si>
    <t>Total Existing Sewer Fixture Units</t>
  </si>
  <si>
    <t>Water Closet (toilet, pre-1993, over 1.6 gal per flush)</t>
  </si>
  <si>
    <r>
      <t xml:space="preserve">TABLE NO. 1 - EXISTING PROPERTY FIXTURE COUNT   (All fixtures </t>
    </r>
    <r>
      <rPr>
        <b/>
        <u/>
        <sz val="10"/>
        <rFont val="Times New Roman"/>
        <family val="1"/>
      </rPr>
      <t>before</t>
    </r>
    <r>
      <rPr>
        <b/>
        <sz val="10"/>
        <rFont val="Times New Roman"/>
        <family val="1"/>
      </rPr>
      <t xml:space="preserve"> project.)</t>
    </r>
  </si>
  <si>
    <r>
      <t xml:space="preserve">TABLE NO. 2 - POST-PROJECT PROPERTY FIXTURE COUNT   (All fixtures </t>
    </r>
    <r>
      <rPr>
        <b/>
        <u/>
        <sz val="10"/>
        <rFont val="Times New Roman"/>
        <family val="1"/>
      </rPr>
      <t>after</t>
    </r>
    <r>
      <rPr>
        <b/>
        <sz val="10"/>
        <rFont val="Times New Roman"/>
        <family val="1"/>
      </rPr>
      <t xml:space="preserve"> project completion.)</t>
    </r>
  </si>
  <si>
    <t>NEW CONSTRUCTION SKIP TO TABLE 2.</t>
  </si>
  <si>
    <t>Proposed Total Water Fixture Units</t>
  </si>
  <si>
    <t>Proposed Total Sewer Fixture Units</t>
  </si>
  <si>
    <t>ALL SPACES BELOW MUST BE COMPLETED OR THE APPLICATION MAY NOT BE PROCESSED.  
(Please print clearly.)</t>
  </si>
  <si>
    <t>Property Owner:</t>
  </si>
  <si>
    <t>Agent/Representative:</t>
  </si>
  <si>
    <t>Agent's Telephone Number:</t>
  </si>
  <si>
    <t>Property Address:</t>
  </si>
  <si>
    <t>Assessor's Parcel Number</t>
  </si>
  <si>
    <t>Owner's Telephone Number:</t>
  </si>
  <si>
    <t>Project Type (Check One)</t>
  </si>
  <si>
    <t>Potable</t>
  </si>
  <si>
    <t>Irrigation</t>
  </si>
  <si>
    <t>Water Meters Required (enter quantity):</t>
  </si>
  <si>
    <t>Signature of Owner/Agent</t>
  </si>
  <si>
    <t>Date</t>
  </si>
  <si>
    <t>This form expires on the same date as any discretionary or building permits issued for this project by the city or county expire.</t>
  </si>
  <si>
    <t>For MCWD only:</t>
  </si>
  <si>
    <t>Date Received:</t>
  </si>
  <si>
    <t>By:</t>
  </si>
  <si>
    <t>sq. ft.</t>
  </si>
  <si>
    <t>Bar</t>
  </si>
  <si>
    <t>seats</t>
  </si>
  <si>
    <t>Beauty shop/barber shop</t>
  </si>
  <si>
    <t>stations</t>
  </si>
  <si>
    <t>Commercial laundry</t>
  </si>
  <si>
    <t>washers</t>
  </si>
  <si>
    <t>Delicatessen (w/o seating)</t>
  </si>
  <si>
    <t>Dental offices</t>
  </si>
  <si>
    <t>Gas station</t>
  </si>
  <si>
    <t>pumps</t>
  </si>
  <si>
    <t>General retail</t>
  </si>
  <si>
    <t>General office</t>
  </si>
  <si>
    <t>Grocery and other Markets</t>
  </si>
  <si>
    <t>Hotel/motel/bed &amp; breakfast</t>
  </si>
  <si>
    <t>units</t>
  </si>
  <si>
    <t>Laundromat (self-serve)</t>
  </si>
  <si>
    <t>Medical offices</t>
  </si>
  <si>
    <t>Meeting halls, churches</t>
  </si>
  <si>
    <t>Nursing home</t>
  </si>
  <si>
    <t>rooms</t>
  </si>
  <si>
    <t>Plant nursery</t>
  </si>
  <si>
    <t>sq. ft. land</t>
  </si>
  <si>
    <t>Retail photo w/processing</t>
  </si>
  <si>
    <t>Theater</t>
  </si>
  <si>
    <t>Veterinary</t>
  </si>
  <si>
    <t>(Acre-Ft)</t>
  </si>
  <si>
    <t>Auto repair shops</t>
  </si>
  <si>
    <t>Car wash w/recycle</t>
  </si>
  <si>
    <t>Child Care</t>
  </si>
  <si>
    <t>Dry Cleaners (no washer machines)</t>
  </si>
  <si>
    <t>Landscape (non-turf)</t>
  </si>
  <si>
    <t>Photographic lab</t>
  </si>
  <si>
    <t>Public restroom</t>
  </si>
  <si>
    <t>toilets</t>
  </si>
  <si>
    <t>Restaurant (incl. fast food, deli, sandwich shop)</t>
  </si>
  <si>
    <t>Swimming pool (per 100 sq. ft. pool surface area)</t>
  </si>
  <si>
    <t>Warehouse, distribution, self-storage</t>
  </si>
  <si>
    <t>*</t>
  </si>
  <si>
    <t>100 sf</t>
  </si>
  <si>
    <t>Fees and Capacity Charges Calculations</t>
  </si>
  <si>
    <t>Fees</t>
  </si>
  <si>
    <t>Fee Schedule</t>
  </si>
  <si>
    <t>No. Units</t>
  </si>
  <si>
    <t>Extension</t>
  </si>
  <si>
    <t>Water Permit Fee</t>
  </si>
  <si>
    <t>Sewer Permit Fee</t>
  </si>
  <si>
    <t>Total</t>
  </si>
  <si>
    <t>Additional Review Fees (actual cost)</t>
  </si>
  <si>
    <t>Construction Inspection (large project):</t>
  </si>
  <si>
    <t>Sewer Capacity Charge (see EDU calcs below):</t>
  </si>
  <si>
    <t>Meters:</t>
  </si>
  <si>
    <t>Size</t>
  </si>
  <si>
    <t>Cost</t>
  </si>
  <si>
    <t>Net Increase in Fixture Units:</t>
  </si>
  <si>
    <t>Net EDU's Due:</t>
  </si>
  <si>
    <t>Proposed Total Sewer Fixture Units:</t>
  </si>
  <si>
    <t>Existing Sewer Fixture Units:</t>
  </si>
  <si>
    <t>Additional Review Fees:</t>
  </si>
  <si>
    <t>Reviewer:</t>
  </si>
  <si>
    <t>Rate:</t>
  </si>
  <si>
    <t>Hours:</t>
  </si>
  <si>
    <t>Subtotal:</t>
  </si>
  <si>
    <t>District Engineer</t>
  </si>
  <si>
    <t>Capital Projects Manager</t>
  </si>
  <si>
    <t>Project Engineer</t>
  </si>
  <si>
    <t>Associate Engineer</t>
  </si>
  <si>
    <t>Consultant</t>
  </si>
  <si>
    <t>Completing the Commercial Connection Form &amp; Permit Application does not guarantee issuance of a permit.</t>
  </si>
  <si>
    <t>1. OWNERSHIP INFORMATION</t>
  </si>
  <si>
    <t>2. AGENT/REPRESENTATIVE INFORMATION</t>
  </si>
  <si>
    <t>Mailing Address:</t>
  </si>
  <si>
    <t>3. PROPERTY INFORMATION</t>
  </si>
  <si>
    <t>Item</t>
  </si>
  <si>
    <t>Proposed</t>
  </si>
  <si>
    <t>Previous</t>
  </si>
  <si>
    <t>Change</t>
  </si>
  <si>
    <t>List Business Type</t>
  </si>
  <si>
    <t>4. BUSINESS INFORMATION (used to calculate capacity charges)</t>
  </si>
  <si>
    <t>New Construction</t>
  </si>
  <si>
    <t>New business in existing building, no rennovation</t>
  </si>
  <si>
    <t>I certify, under the penalty of perjury, that the information provided on the Commercial Connection Form and Permit Application is to my knowledge correct, and the information accurately reflects the changes affecting water presently planned for this property.</t>
  </si>
  <si>
    <t>Preliminary Project Review Fee, New Construction</t>
  </si>
  <si>
    <t>Preliminary Review Fee, Comm. Modifications</t>
  </si>
  <si>
    <t>Construction Inspection (single lot):</t>
  </si>
  <si>
    <t>Drinking Fountain</t>
  </si>
  <si>
    <t>Urinal, waterless</t>
  </si>
  <si>
    <t>No. of Employees</t>
  </si>
  <si>
    <t>Demand</t>
  </si>
  <si>
    <t>Factor</t>
  </si>
  <si>
    <t>District Use Only</t>
  </si>
  <si>
    <t>For new const, leave blank</t>
  </si>
  <si>
    <t>Exterior Irrigation</t>
  </si>
  <si>
    <t>Interior</t>
  </si>
  <si>
    <t>Exterior</t>
  </si>
  <si>
    <t>4. BUSINESS INFORMATION (continued)</t>
  </si>
  <si>
    <t>continued on next page</t>
  </si>
  <si>
    <t>Confirm from Building Plans</t>
  </si>
  <si>
    <t>factor is per acre</t>
  </si>
  <si>
    <t>Proposed Total Water Demand:</t>
  </si>
  <si>
    <t>Existing Water Demand:</t>
  </si>
  <si>
    <t>Net Increase in Demand:</t>
  </si>
  <si>
    <t>Water EDUs @ 0.33 AFY per EDU:</t>
  </si>
  <si>
    <t>AFY</t>
  </si>
  <si>
    <t>Sewer Equivalent Dwelling Units (EDU):</t>
  </si>
  <si>
    <t>Interior Water Equivalent Dwelling Units (EDU):</t>
  </si>
  <si>
    <t>Exterior Water Equivalent Dwelling Units (EDU):</t>
  </si>
  <si>
    <t>Previous EDUs Paid:</t>
  </si>
  <si>
    <t>Interior Water Capacity Charge (see EDU calcs):</t>
  </si>
  <si>
    <t>Exterior Water Capacity Charge (see EDU calcs):</t>
  </si>
  <si>
    <t>Marina</t>
  </si>
  <si>
    <t>Ord</t>
  </si>
  <si>
    <t>Svc Area:</t>
  </si>
  <si>
    <t>Urinal, flushometer (1.0 gal per flush)</t>
  </si>
  <si>
    <t>Bathtub, Standard (may have shower head above)</t>
  </si>
  <si>
    <t>Sink, Kitchen</t>
  </si>
  <si>
    <t>Sink, Bar</t>
  </si>
  <si>
    <t>Sink, Laundry</t>
  </si>
  <si>
    <t>Dishwasher</t>
  </si>
  <si>
    <t>Clothes Washer</t>
  </si>
  <si>
    <r>
      <t xml:space="preserve">Clothes Washer, ULF </t>
    </r>
    <r>
      <rPr>
        <sz val="8"/>
        <rFont val="Times New Roman"/>
        <family val="1"/>
      </rPr>
      <t>(maximum 28 gallons per cycle)</t>
    </r>
  </si>
  <si>
    <t xml:space="preserve">Sink, Wash basin/Lavatory </t>
  </si>
  <si>
    <t>Sink, Commercial sink (Service/Mop)</t>
  </si>
  <si>
    <t>Dishwasher, ULF (maximum 7.66 gallons per cycle)</t>
  </si>
  <si>
    <r>
      <t>Clothes Washer, ULF</t>
    </r>
    <r>
      <rPr>
        <sz val="8"/>
        <rFont val="Times New Roman"/>
        <family val="1"/>
      </rPr>
      <t xml:space="preserve"> (maximum 18 gallons per cycle)</t>
    </r>
  </si>
  <si>
    <t>Potable Water Meter Size:</t>
  </si>
  <si>
    <t>Irrigtion Water Meter Size:</t>
  </si>
  <si>
    <t>Potable Water Meter Installation Fee:</t>
  </si>
  <si>
    <t>Irrigation Meter Installation Fee:</t>
  </si>
  <si>
    <t>Backflow Devices:</t>
  </si>
  <si>
    <t>Potable:</t>
  </si>
  <si>
    <t>Irrigation:</t>
  </si>
  <si>
    <t>Size:</t>
  </si>
  <si>
    <t>Quantity:</t>
  </si>
  <si>
    <t>Floor Drain</t>
  </si>
  <si>
    <t>Drinking Fountain / Water Cooler</t>
  </si>
  <si>
    <t>Sewer EDUs @ 20 FU per EDU (min 1):</t>
  </si>
  <si>
    <t>Hotel/motel use 1 EDU/room</t>
  </si>
  <si>
    <t>EDU</t>
  </si>
  <si>
    <t>* Fee estimate not final until reviewed by MCWD staff.</t>
  </si>
  <si>
    <t>MARINA COAST WATER DISTRICT
11 Reservation Road, Marina CA 93933  (831) 384-6131
COMMERCIAL CONNECTION FORM AND PERMIT APPLICATION</t>
  </si>
  <si>
    <t>Rennovation of Existing Structures</t>
  </si>
  <si>
    <t>Rehabilitated Landscape (2,500 Sq. Ft. or more)</t>
  </si>
  <si>
    <t>Ornamental Turf</t>
  </si>
  <si>
    <t>Special Landscape Area (recreational turf)</t>
  </si>
  <si>
    <t>Water Closet, HET (1.28 gpf single or dual flush)</t>
  </si>
  <si>
    <t xml:space="preserve">1.In completing the Commercial Connection Form and Permit Application, the undersigned acknowledges that any discrepancy or mistake may cause rejection or delay in processing the application. Additionally, the undersigned is responsible for accurately accounting for all water fixtures.  If the fixture unit count changes or business type changes without notification to the District, or if a difference in fixtures or business type is documented upon official inspection, water permits for the property may be cancelled.  In addition, if water fixtures are installed or a change of business type occurs without a water permit, then this may be cause for interruptions of the water service to the site, additional fees and penalties, the imposition of a lien on the property, and deduction from the local jurisdiction's allocation. </t>
  </si>
  <si>
    <t>2.In completing the Commercial Connection Form and Permit Application, the undersigned acknowledges that MCWD Code 6.08.040, Paragraph D states “If connection is not made to the District’s water or recycled water system within one year from the date a capacity charge is paid after the effective date of this provision (August 8, 2007), the difference between the amount of the capacity charge paid and the amount of the revised capacity charge in effect at the time of the connection shall be paid to the District before the connection is installed”.</t>
  </si>
  <si>
    <t>3.In completing the Commercial Connection Form and Permit Application, the undersigned acknowledges that MCWD Code 6.12.020, Paragraph D states “If connection is not made to the District’s sewer system within one year from the date a capacity charge is paid after the effective date of this provision (August 8, 2007), the difference between the amount of the capacity charge paid and the amount of the revised capacity charge in effect at the time of the connection shall be paid to the District before the connection is installed”.</t>
  </si>
  <si>
    <t>4. Upon installation of the water meter, the undersigned acknowledges that a Back Flow Preventer Assembly (BFP) Test shall be conducted by a Certified BFP Assembly Tester within two weeks of meter installation. Failure to do so within the time frame and/or failed test results may result in removal or lockout of the meter.</t>
  </si>
  <si>
    <t xml:space="preserve">General Manager </t>
  </si>
  <si>
    <t>Fire protection sprinkler flow rate (gpm)</t>
  </si>
  <si>
    <t>gpm</t>
  </si>
  <si>
    <t>Peak residential/ domestic service flow rate (gpm)</t>
  </si>
  <si>
    <t xml:space="preserve">Total water flow rate (gpm) </t>
  </si>
  <si>
    <t>Note:</t>
  </si>
  <si>
    <t>1. Fire protection sprinkler flow + peak residential/ domestic service flow = total water flow</t>
  </si>
  <si>
    <t xml:space="preserve">2. Residential/ Domestic service peak flow rate from water fixture unit count or MCWD accepted plans. </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</si>
</sst>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168" formatCode="0.0"/>
    <numFmt numFmtId="171" formatCode="m/d/yy;@"/>
  </numFmts>
  <fonts count="15">
    <font>
      <sz val="10"/>
      <name val="Arial"/>
    </font>
    <font>
      <sz val="10"/>
      <name val="Arial"/>
    </font>
    <font>
      <sz val="10"/>
      <name val="Times New Roman"/>
      <family val="1"/>
    </font>
    <font>
      <sz val="8"/>
      <name val="Times New Roman"/>
      <family val="1"/>
    </font>
    <font>
      <i/>
      <sz val="10"/>
      <name val="Times New Roman"/>
      <family val="1"/>
    </font>
    <font>
      <sz val="8"/>
      <name val="Arial"/>
    </font>
    <font>
      <b/>
      <sz val="10"/>
      <name val="Times New Roman"/>
      <family val="1"/>
    </font>
    <font>
      <b/>
      <u/>
      <sz val="10"/>
      <name val="Times New Roman"/>
      <family val="1"/>
    </font>
    <font>
      <b/>
      <sz val="10"/>
      <name val="Arial"/>
      <family val="2"/>
    </font>
    <font>
      <sz val="8"/>
      <color indexed="81"/>
      <name val="Tahoma"/>
    </font>
    <font>
      <b/>
      <sz val="8"/>
      <color indexed="81"/>
      <name val="Tahoma"/>
    </font>
    <font>
      <b/>
      <sz val="10"/>
      <color indexed="81"/>
      <name val="Tahoma"/>
      <family val="2"/>
    </font>
    <font>
      <b/>
      <sz val="12"/>
      <name val="Times New Roman"/>
      <family val="1"/>
    </font>
    <font>
      <b/>
      <sz val="9"/>
      <name val="Times New Roman"/>
      <family val="1"/>
    </font>
    <font>
      <sz val="9"/>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4">
    <xf numFmtId="0" fontId="0" fillId="0" borderId="0" xfId="0"/>
    <xf numFmtId="0" fontId="2" fillId="0" borderId="0" xfId="0" applyFont="1"/>
    <xf numFmtId="0" fontId="2" fillId="0" borderId="1" xfId="0" applyFont="1" applyBorder="1" applyAlignment="1">
      <alignment vertical="top" wrapText="1"/>
    </xf>
    <xf numFmtId="0" fontId="2" fillId="0" borderId="1" xfId="0" applyFont="1" applyBorder="1" applyAlignment="1">
      <alignment horizontal="center" vertical="top" wrapText="1"/>
    </xf>
    <xf numFmtId="0" fontId="6" fillId="0" borderId="0" xfId="0" applyFont="1" applyAlignment="1">
      <alignment horizontal="center"/>
    </xf>
    <xf numFmtId="0" fontId="6" fillId="0" borderId="0" xfId="0" applyFont="1"/>
    <xf numFmtId="0" fontId="6" fillId="0" borderId="2" xfId="0" applyFont="1" applyFill="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0" xfId="0" applyFont="1" applyFill="1" applyBorder="1" applyAlignment="1">
      <alignment horizontal="right" vertical="top" wrapText="1"/>
    </xf>
    <xf numFmtId="168" fontId="2" fillId="0" borderId="1" xfId="0" applyNumberFormat="1" applyFont="1" applyBorder="1" applyAlignment="1">
      <alignment horizontal="center" vertical="top" wrapText="1"/>
    </xf>
    <xf numFmtId="168" fontId="2" fillId="0" borderId="1" xfId="0" applyNumberFormat="1" applyFont="1" applyFill="1" applyBorder="1" applyAlignment="1">
      <alignment horizontal="center" vertical="top" wrapText="1"/>
    </xf>
    <xf numFmtId="168" fontId="4" fillId="0" borderId="1" xfId="0" applyNumberFormat="1" applyFont="1" applyBorder="1" applyAlignment="1">
      <alignment horizontal="center" vertical="top" wrapText="1"/>
    </xf>
    <xf numFmtId="0" fontId="7" fillId="0" borderId="0" xfId="0" applyFont="1"/>
    <xf numFmtId="168" fontId="6" fillId="0" borderId="3" xfId="0" applyNumberFormat="1" applyFont="1" applyFill="1" applyBorder="1" applyAlignment="1">
      <alignment horizontal="center" vertical="top" wrapText="1"/>
    </xf>
    <xf numFmtId="168" fontId="6" fillId="0" borderId="0" xfId="0" applyNumberFormat="1"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right" wrapText="1"/>
    </xf>
    <xf numFmtId="0" fontId="2" fillId="0" borderId="3" xfId="0" applyFont="1" applyBorder="1"/>
    <xf numFmtId="0" fontId="3" fillId="0" borderId="0" xfId="0" applyFont="1"/>
    <xf numFmtId="0" fontId="2" fillId="0" borderId="0" xfId="0" applyFont="1" applyAlignment="1">
      <alignment horizontal="right"/>
    </xf>
    <xf numFmtId="0" fontId="8" fillId="0" borderId="0" xfId="0" applyFont="1"/>
    <xf numFmtId="44" fontId="2" fillId="0" borderId="0" xfId="1" applyFont="1"/>
    <xf numFmtId="44" fontId="2" fillId="0" borderId="0" xfId="0" applyNumberFormat="1" applyFont="1"/>
    <xf numFmtId="2" fontId="2" fillId="0" borderId="0" xfId="0" applyNumberFormat="1" applyFont="1"/>
    <xf numFmtId="44" fontId="2" fillId="0" borderId="3" xfId="1" applyFont="1" applyBorder="1"/>
    <xf numFmtId="44" fontId="2" fillId="0" borderId="3" xfId="0" applyNumberFormat="1" applyFont="1" applyBorder="1"/>
    <xf numFmtId="0" fontId="2" fillId="0" borderId="0" xfId="0" applyFont="1" applyFill="1" applyBorder="1"/>
    <xf numFmtId="168" fontId="2" fillId="0" borderId="0" xfId="0" applyNumberFormat="1" applyFont="1"/>
    <xf numFmtId="168" fontId="2" fillId="0" borderId="3" xfId="0" applyNumberFormat="1" applyFont="1" applyBorder="1"/>
    <xf numFmtId="0" fontId="6" fillId="0" borderId="0" xfId="0" applyFont="1" applyAlignment="1">
      <alignment horizontal="right"/>
    </xf>
    <xf numFmtId="0" fontId="6" fillId="0" borderId="0" xfId="0" applyFont="1" applyAlignment="1">
      <alignment wrapText="1"/>
    </xf>
    <xf numFmtId="0" fontId="2" fillId="0" borderId="4" xfId="0" applyFont="1" applyBorder="1" applyAlignment="1" applyProtection="1">
      <alignment horizontal="center" wrapText="1"/>
      <protection locked="0"/>
    </xf>
    <xf numFmtId="0" fontId="2" fillId="0" borderId="4"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1" xfId="0" applyFont="1" applyBorder="1" applyAlignment="1" applyProtection="1">
      <alignment horizontal="center" vertical="top" wrapText="1"/>
      <protection locked="0"/>
    </xf>
    <xf numFmtId="0" fontId="2" fillId="0" borderId="1" xfId="0" applyFont="1" applyBorder="1" applyProtection="1">
      <protection locked="0"/>
    </xf>
    <xf numFmtId="168" fontId="2" fillId="0" borderId="1" xfId="0" applyNumberFormat="1" applyFont="1" applyBorder="1" applyAlignment="1" applyProtection="1">
      <alignment horizontal="center" vertical="top" wrapText="1"/>
      <protection locked="0"/>
    </xf>
    <xf numFmtId="168" fontId="2" fillId="0" borderId="1" xfId="0" applyNumberFormat="1" applyFont="1" applyBorder="1" applyProtection="1">
      <protection locked="0"/>
    </xf>
    <xf numFmtId="0" fontId="3" fillId="0" borderId="3" xfId="0" applyFont="1" applyBorder="1" applyProtection="1">
      <protection locked="0"/>
    </xf>
    <xf numFmtId="171" fontId="3" fillId="0" borderId="3" xfId="0" applyNumberFormat="1" applyFont="1" applyBorder="1" applyProtection="1">
      <protection locked="0"/>
    </xf>
    <xf numFmtId="0" fontId="2" fillId="0" borderId="0" xfId="0" applyFont="1" applyProtection="1">
      <protection locked="0"/>
    </xf>
    <xf numFmtId="0" fontId="2" fillId="0" borderId="3" xfId="0" applyFont="1" applyBorder="1" applyProtection="1">
      <protection locked="0"/>
    </xf>
    <xf numFmtId="44" fontId="2" fillId="0" borderId="0" xfId="1" applyFont="1" applyProtection="1">
      <protection locked="0"/>
    </xf>
    <xf numFmtId="0" fontId="2" fillId="0" borderId="1" xfId="0" applyFont="1" applyBorder="1" applyAlignment="1" applyProtection="1">
      <alignment horizontal="center"/>
      <protection locked="0"/>
    </xf>
    <xf numFmtId="0" fontId="2" fillId="0" borderId="0" xfId="0" applyFont="1" applyAlignment="1">
      <alignment horizontal="center" wrapText="1"/>
    </xf>
    <xf numFmtId="0" fontId="6" fillId="0" borderId="0" xfId="0" applyFont="1" applyAlignment="1">
      <alignment horizontal="left" wrapText="1"/>
    </xf>
    <xf numFmtId="0" fontId="2" fillId="0" borderId="0" xfId="0" applyFont="1" applyBorder="1" applyAlignment="1" applyProtection="1">
      <alignment wrapText="1"/>
      <protection locked="0"/>
    </xf>
    <xf numFmtId="0" fontId="2" fillId="0" borderId="0" xfId="0" applyFont="1" applyAlignment="1">
      <alignment horizontal="left" wrapText="1"/>
    </xf>
    <xf numFmtId="0" fontId="6" fillId="0" borderId="1" xfId="0" applyFont="1" applyBorder="1" applyAlignment="1">
      <alignment horizontal="left" wrapText="1"/>
    </xf>
    <xf numFmtId="0" fontId="6" fillId="0" borderId="1" xfId="0" applyFont="1" applyBorder="1" applyAlignment="1" applyProtection="1">
      <alignment wrapText="1"/>
      <protection locked="0"/>
    </xf>
    <xf numFmtId="0" fontId="6" fillId="0" borderId="1" xfId="0" applyFont="1" applyBorder="1" applyAlignment="1">
      <alignment wrapText="1"/>
    </xf>
    <xf numFmtId="0" fontId="2" fillId="0" borderId="1" xfId="0" applyFont="1" applyBorder="1" applyAlignment="1">
      <alignment horizontal="left" wrapText="1"/>
    </xf>
    <xf numFmtId="0" fontId="2" fillId="0" borderId="1" xfId="0" applyFont="1" applyBorder="1" applyAlignment="1" applyProtection="1">
      <alignment wrapText="1"/>
      <protection locked="0"/>
    </xf>
    <xf numFmtId="0" fontId="2" fillId="0" borderId="1" xfId="0" applyFont="1" applyBorder="1" applyAlignment="1">
      <alignment wrapText="1"/>
    </xf>
    <xf numFmtId="0" fontId="2" fillId="0" borderId="1" xfId="0" applyFont="1" applyBorder="1"/>
    <xf numFmtId="0" fontId="2" fillId="0" borderId="1" xfId="0" applyFont="1" applyFill="1" applyBorder="1"/>
    <xf numFmtId="0" fontId="2" fillId="0" borderId="1" xfId="0" applyFont="1" applyFill="1" applyBorder="1" applyAlignment="1">
      <alignment wrapText="1"/>
    </xf>
    <xf numFmtId="0" fontId="0" fillId="0" borderId="1" xfId="0" applyBorder="1"/>
    <xf numFmtId="0" fontId="6" fillId="0" borderId="0" xfId="0" applyFont="1" applyAlignment="1">
      <alignment horizontal="left"/>
    </xf>
    <xf numFmtId="2" fontId="2" fillId="0" borderId="1" xfId="0" applyNumberFormat="1" applyFont="1" applyBorder="1"/>
    <xf numFmtId="0" fontId="2" fillId="0" borderId="0" xfId="0" applyFont="1" applyBorder="1"/>
    <xf numFmtId="0" fontId="2" fillId="0" borderId="0" xfId="0" applyFont="1" applyBorder="1" applyAlignment="1">
      <alignment wrapText="1"/>
    </xf>
    <xf numFmtId="0" fontId="0" fillId="0" borderId="0" xfId="0" applyBorder="1"/>
    <xf numFmtId="2" fontId="2" fillId="0" borderId="0" xfId="0" applyNumberFormat="1" applyFont="1" applyBorder="1"/>
    <xf numFmtId="0" fontId="6" fillId="0" borderId="0" xfId="0" applyFont="1" applyBorder="1"/>
    <xf numFmtId="168" fontId="2" fillId="0" borderId="0" xfId="0" applyNumberFormat="1" applyFont="1" applyFill="1"/>
    <xf numFmtId="44" fontId="2" fillId="0" borderId="0" xfId="1" applyFont="1" applyFill="1"/>
    <xf numFmtId="0" fontId="2" fillId="0" borderId="0" xfId="0" applyFont="1" applyBorder="1" applyProtection="1">
      <protection locked="0"/>
    </xf>
    <xf numFmtId="168" fontId="2" fillId="0" borderId="3" xfId="0" applyNumberFormat="1" applyFont="1" applyBorder="1" applyProtection="1">
      <protection locked="0"/>
    </xf>
    <xf numFmtId="0" fontId="2" fillId="0" borderId="0" xfId="0" applyFont="1" applyBorder="1" applyAlignment="1" applyProtection="1">
      <alignment horizontal="center"/>
      <protection locked="0"/>
    </xf>
    <xf numFmtId="3" fontId="2" fillId="0" borderId="1" xfId="0" applyNumberFormat="1" applyFont="1" applyBorder="1" applyAlignment="1" applyProtection="1">
      <alignment wrapText="1"/>
      <protection locked="0"/>
    </xf>
    <xf numFmtId="3" fontId="2" fillId="0" borderId="1" xfId="0" applyNumberFormat="1" applyFont="1" applyBorder="1"/>
    <xf numFmtId="2" fontId="2" fillId="0" borderId="3" xfId="0" applyNumberFormat="1" applyFont="1" applyBorder="1" applyProtection="1">
      <protection locked="0"/>
    </xf>
    <xf numFmtId="0" fontId="2" fillId="0" borderId="0" xfId="0" applyFont="1" applyProtection="1"/>
    <xf numFmtId="8" fontId="2" fillId="0" borderId="0" xfId="0" applyNumberFormat="1" applyFont="1"/>
    <xf numFmtId="0" fontId="3" fillId="0" borderId="0" xfId="0" applyFont="1" applyAlignment="1">
      <alignment horizontal="left" wrapText="1"/>
    </xf>
    <xf numFmtId="0" fontId="2" fillId="0" borderId="5" xfId="0" applyFont="1" applyBorder="1" applyAlignment="1">
      <alignment horizontal="left" wrapText="1"/>
    </xf>
    <xf numFmtId="0" fontId="2" fillId="0" borderId="0" xfId="0" applyFont="1" applyBorder="1" applyAlignment="1">
      <alignment horizontal="left" wrapText="1"/>
    </xf>
    <xf numFmtId="0" fontId="6" fillId="0" borderId="0" xfId="0" applyFont="1" applyAlignment="1">
      <alignment horizontal="center"/>
    </xf>
    <xf numFmtId="0" fontId="2" fillId="0" borderId="6"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3" fillId="0" borderId="0" xfId="0" applyNumberFormat="1" applyFont="1" applyFill="1" applyAlignment="1">
      <alignment horizontal="left" wrapText="1"/>
    </xf>
    <xf numFmtId="0" fontId="0" fillId="0" borderId="0" xfId="0" applyFill="1" applyAlignment="1">
      <alignment horizontal="left" wrapText="1"/>
    </xf>
    <xf numFmtId="0" fontId="12" fillId="0" borderId="0" xfId="0" applyFont="1" applyAlignment="1">
      <alignment horizontal="center" wrapText="1"/>
    </xf>
    <xf numFmtId="0" fontId="4" fillId="0" borderId="0" xfId="0" applyFont="1" applyAlignment="1">
      <alignment horizontal="center" wrapText="1"/>
    </xf>
    <xf numFmtId="0" fontId="2" fillId="0" borderId="0" xfId="0" applyFont="1" applyAlignment="1">
      <alignment horizontal="center" wrapText="1"/>
    </xf>
    <xf numFmtId="0" fontId="2" fillId="0" borderId="4" xfId="0" applyFont="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0" borderId="3" xfId="0" applyFont="1" applyBorder="1" applyAlignment="1" applyProtection="1">
      <alignment horizontal="center" wrapText="1"/>
      <protection locked="0"/>
    </xf>
    <xf numFmtId="168" fontId="6" fillId="0" borderId="0" xfId="0" applyNumberFormat="1" applyFont="1" applyFill="1" applyBorder="1" applyAlignment="1">
      <alignment horizontal="center" vertical="top" wrapText="1"/>
    </xf>
    <xf numFmtId="0" fontId="6" fillId="0" borderId="8" xfId="0" applyFont="1" applyFill="1" applyBorder="1" applyAlignment="1">
      <alignment horizontal="right" vertical="top" wrapText="1"/>
    </xf>
    <xf numFmtId="2" fontId="2" fillId="0" borderId="4" xfId="0" applyNumberFormat="1" applyFont="1" applyFill="1" applyBorder="1" applyProtection="1">
      <protection locked="0"/>
    </xf>
    <xf numFmtId="0" fontId="2" fillId="0" borderId="5" xfId="0" applyFont="1" applyFill="1" applyBorder="1"/>
    <xf numFmtId="0" fontId="2" fillId="0" borderId="9" xfId="0" applyFont="1" applyFill="1" applyBorder="1"/>
    <xf numFmtId="0" fontId="6" fillId="0" borderId="10" xfId="0" applyFont="1" applyFill="1" applyBorder="1" applyAlignment="1">
      <alignment horizontal="right" vertical="top" wrapText="1"/>
    </xf>
    <xf numFmtId="0" fontId="2" fillId="0" borderId="11" xfId="0" applyFont="1" applyFill="1" applyBorder="1"/>
    <xf numFmtId="0" fontId="13" fillId="0" borderId="10" xfId="0" applyFont="1" applyFill="1" applyBorder="1" applyAlignment="1">
      <alignment horizontal="left" vertical="center" wrapText="1"/>
    </xf>
    <xf numFmtId="2" fontId="2" fillId="0" borderId="0" xfId="0" applyNumberFormat="1" applyFont="1" applyFill="1" applyBorder="1" applyProtection="1">
      <protection locked="0"/>
    </xf>
    <xf numFmtId="2" fontId="2" fillId="0" borderId="10" xfId="0" applyNumberFormat="1" applyFont="1" applyFill="1" applyBorder="1" applyAlignment="1" applyProtection="1">
      <alignment vertical="center"/>
      <protection locked="0"/>
    </xf>
    <xf numFmtId="2" fontId="14" fillId="0" borderId="12" xfId="0" applyNumberFormat="1" applyFont="1" applyFill="1" applyBorder="1" applyAlignment="1" applyProtection="1">
      <alignment vertical="center"/>
      <protection locked="0"/>
    </xf>
    <xf numFmtId="0" fontId="2" fillId="0" borderId="3" xfId="0" applyFont="1" applyFill="1" applyBorder="1"/>
    <xf numFmtId="0" fontId="2" fillId="0" borderId="13" xfId="0" applyFont="1" applyFill="1" applyBorder="1"/>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28"/>
  <sheetViews>
    <sheetView tabSelected="1" view="pageBreakPreview" topLeftCell="A170" zoomScaleNormal="100" zoomScaleSheetLayoutView="100" workbookViewId="0">
      <selection activeCell="C172" sqref="C172"/>
    </sheetView>
  </sheetViews>
  <sheetFormatPr defaultRowHeight="12.75"/>
  <cols>
    <col min="1" max="1" width="40.7109375" style="1" customWidth="1"/>
    <col min="2" max="2" width="12" style="1" bestFit="1" customWidth="1"/>
    <col min="3" max="3" width="9.28515625" style="1" bestFit="1" customWidth="1"/>
    <col min="4" max="4" width="12" style="1" bestFit="1" customWidth="1"/>
    <col min="5" max="6" width="9.28515625" style="1" bestFit="1" customWidth="1"/>
    <col min="7" max="16384" width="9.140625" style="1"/>
  </cols>
  <sheetData>
    <row r="1" spans="1:6" ht="46.5" customHeight="1">
      <c r="A1" s="85" t="s">
        <v>183</v>
      </c>
      <c r="B1" s="85"/>
      <c r="C1" s="85"/>
      <c r="D1" s="85"/>
      <c r="E1" s="85"/>
      <c r="F1" s="85"/>
    </row>
    <row r="2" spans="1:6" ht="25.5" customHeight="1">
      <c r="A2" s="86" t="s">
        <v>111</v>
      </c>
      <c r="B2" s="86"/>
      <c r="C2" s="86"/>
      <c r="D2" s="86"/>
      <c r="E2" s="86"/>
      <c r="F2" s="86"/>
    </row>
    <row r="3" spans="1:6" ht="25.5" customHeight="1">
      <c r="A3" s="87" t="s">
        <v>26</v>
      </c>
      <c r="B3" s="87"/>
      <c r="C3" s="87"/>
      <c r="D3" s="87"/>
      <c r="E3" s="87"/>
      <c r="F3" s="87"/>
    </row>
    <row r="4" spans="1:6">
      <c r="A4" s="47" t="s">
        <v>112</v>
      </c>
      <c r="B4" s="46"/>
      <c r="C4" s="46"/>
      <c r="D4" s="46"/>
      <c r="E4" s="46"/>
      <c r="F4" s="46"/>
    </row>
    <row r="5" spans="1:6">
      <c r="A5" s="18" t="s">
        <v>27</v>
      </c>
      <c r="B5" s="89"/>
      <c r="C5" s="89"/>
      <c r="D5" s="89"/>
      <c r="E5" s="89"/>
      <c r="F5" s="89"/>
    </row>
    <row r="6" spans="1:6">
      <c r="A6" s="18" t="s">
        <v>32</v>
      </c>
      <c r="B6" s="88"/>
      <c r="C6" s="88"/>
      <c r="D6" s="88"/>
      <c r="E6" s="88"/>
      <c r="F6" s="88"/>
    </row>
    <row r="7" spans="1:6">
      <c r="A7" s="18" t="s">
        <v>114</v>
      </c>
      <c r="B7" s="88"/>
      <c r="C7" s="88"/>
      <c r="D7" s="88"/>
      <c r="E7" s="88"/>
      <c r="F7" s="88"/>
    </row>
    <row r="8" spans="1:6">
      <c r="A8" s="47" t="s">
        <v>113</v>
      </c>
      <c r="B8" s="33"/>
      <c r="C8" s="33"/>
      <c r="D8" s="33"/>
      <c r="E8" s="33"/>
      <c r="F8" s="33"/>
    </row>
    <row r="9" spans="1:6">
      <c r="A9" s="18" t="s">
        <v>28</v>
      </c>
      <c r="B9" s="88"/>
      <c r="C9" s="88"/>
      <c r="D9" s="88"/>
      <c r="E9" s="88"/>
      <c r="F9" s="88"/>
    </row>
    <row r="10" spans="1:6">
      <c r="A10" s="18" t="s">
        <v>29</v>
      </c>
      <c r="B10" s="88"/>
      <c r="C10" s="88"/>
      <c r="D10" s="88"/>
      <c r="E10" s="88"/>
      <c r="F10" s="88"/>
    </row>
    <row r="11" spans="1:6">
      <c r="A11" s="18" t="s">
        <v>114</v>
      </c>
      <c r="B11" s="88"/>
      <c r="C11" s="88"/>
      <c r="D11" s="88"/>
      <c r="E11" s="88"/>
      <c r="F11" s="88"/>
    </row>
    <row r="12" spans="1:6">
      <c r="A12" s="47" t="s">
        <v>115</v>
      </c>
      <c r="B12" s="33"/>
      <c r="C12" s="33"/>
      <c r="D12" s="33"/>
      <c r="E12" s="33"/>
      <c r="F12" s="33"/>
    </row>
    <row r="13" spans="1:6">
      <c r="A13" s="18" t="s">
        <v>30</v>
      </c>
      <c r="B13" s="88"/>
      <c r="C13" s="88"/>
      <c r="D13" s="88"/>
      <c r="E13" s="88"/>
      <c r="F13" s="88"/>
    </row>
    <row r="14" spans="1:6">
      <c r="B14" s="88"/>
      <c r="C14" s="88"/>
      <c r="D14" s="88"/>
      <c r="E14" s="88"/>
      <c r="F14" s="88"/>
    </row>
    <row r="15" spans="1:6">
      <c r="A15" s="18" t="s">
        <v>31</v>
      </c>
      <c r="B15" s="90"/>
      <c r="C15" s="90"/>
      <c r="D15" s="90"/>
      <c r="E15" s="90"/>
      <c r="F15" s="90"/>
    </row>
    <row r="16" spans="1:6">
      <c r="A16" s="18" t="s">
        <v>33</v>
      </c>
      <c r="B16" s="33"/>
      <c r="C16" s="78" t="s">
        <v>122</v>
      </c>
      <c r="D16" s="78"/>
      <c r="E16" s="78"/>
      <c r="F16" s="78"/>
    </row>
    <row r="17" spans="1:11">
      <c r="A17" s="17"/>
      <c r="B17" s="33"/>
      <c r="C17" s="79" t="s">
        <v>184</v>
      </c>
      <c r="D17" s="79"/>
      <c r="E17" s="79"/>
      <c r="F17" s="79"/>
    </row>
    <row r="18" spans="1:11">
      <c r="A18" s="17"/>
      <c r="B18" s="33"/>
      <c r="C18" s="79" t="s">
        <v>185</v>
      </c>
      <c r="D18" s="79"/>
      <c r="E18" s="79"/>
      <c r="F18" s="79"/>
    </row>
    <row r="19" spans="1:11">
      <c r="A19" s="17"/>
      <c r="B19" s="33"/>
      <c r="C19" s="79" t="s">
        <v>123</v>
      </c>
      <c r="D19" s="79"/>
      <c r="E19" s="79"/>
      <c r="F19" s="79"/>
    </row>
    <row r="20" spans="1:11">
      <c r="A20" s="18" t="s">
        <v>36</v>
      </c>
      <c r="B20" s="34"/>
      <c r="C20" s="17" t="s">
        <v>34</v>
      </c>
      <c r="D20" s="35"/>
      <c r="E20" s="17" t="s">
        <v>35</v>
      </c>
      <c r="F20" s="17"/>
    </row>
    <row r="21" spans="1:11">
      <c r="A21" s="18"/>
      <c r="B21" s="48"/>
      <c r="C21" s="17"/>
      <c r="D21" s="48"/>
      <c r="E21" s="17"/>
      <c r="F21" s="17"/>
    </row>
    <row r="22" spans="1:11">
      <c r="A22" s="22" t="s">
        <v>121</v>
      </c>
      <c r="B22" s="48"/>
      <c r="C22" s="17"/>
      <c r="D22" s="48"/>
      <c r="E22" s="17"/>
      <c r="F22" s="17"/>
      <c r="H22" s="60" t="s">
        <v>133</v>
      </c>
    </row>
    <row r="23" spans="1:11">
      <c r="A23" s="18"/>
      <c r="B23" s="48"/>
      <c r="C23" s="17"/>
      <c r="D23" s="48"/>
      <c r="E23" s="17"/>
      <c r="F23" s="17"/>
      <c r="H23" s="5" t="s">
        <v>140</v>
      </c>
      <c r="I23" s="4"/>
      <c r="J23" s="4"/>
    </row>
    <row r="24" spans="1:11">
      <c r="A24" s="50" t="s">
        <v>116</v>
      </c>
      <c r="B24" s="51" t="s">
        <v>117</v>
      </c>
      <c r="C24" s="52"/>
      <c r="D24" s="51" t="s">
        <v>118</v>
      </c>
      <c r="E24" s="52"/>
      <c r="F24" s="52" t="s">
        <v>119</v>
      </c>
      <c r="H24" s="8" t="s">
        <v>131</v>
      </c>
      <c r="I24" s="8" t="s">
        <v>117</v>
      </c>
      <c r="J24" s="8" t="s">
        <v>118</v>
      </c>
      <c r="K24" s="7" t="s">
        <v>119</v>
      </c>
    </row>
    <row r="25" spans="1:11">
      <c r="A25" s="53" t="s">
        <v>120</v>
      </c>
      <c r="B25" s="54"/>
      <c r="C25" s="55"/>
      <c r="D25" s="81" t="s">
        <v>134</v>
      </c>
      <c r="E25" s="82"/>
      <c r="F25" s="55"/>
      <c r="H25" s="8" t="s">
        <v>132</v>
      </c>
      <c r="I25" s="8"/>
      <c r="J25" s="8"/>
      <c r="K25" s="56"/>
    </row>
    <row r="26" spans="1:11">
      <c r="A26" s="53" t="s">
        <v>130</v>
      </c>
      <c r="B26" s="72"/>
      <c r="C26" s="58"/>
      <c r="D26" s="72"/>
      <c r="E26" s="55"/>
      <c r="F26" s="72">
        <f>B26-D26</f>
        <v>0</v>
      </c>
      <c r="H26" s="8" t="s">
        <v>69</v>
      </c>
      <c r="I26" s="56"/>
      <c r="J26" s="56"/>
      <c r="K26" s="56"/>
    </row>
    <row r="27" spans="1:11">
      <c r="A27" s="56" t="s">
        <v>70</v>
      </c>
      <c r="B27" s="73"/>
      <c r="C27" s="56" t="s">
        <v>43</v>
      </c>
      <c r="D27" s="73"/>
      <c r="E27" s="56" t="s">
        <v>43</v>
      </c>
      <c r="F27" s="73">
        <f t="shared" ref="F27:F53" si="0">B27-D27</f>
        <v>0</v>
      </c>
      <c r="H27" s="59">
        <v>6.9999999999999994E-5</v>
      </c>
      <c r="I27" s="61">
        <f>B27*H27</f>
        <v>0</v>
      </c>
      <c r="J27" s="61">
        <f>D27*H27</f>
        <v>0</v>
      </c>
      <c r="K27" s="61">
        <f>I27-J27</f>
        <v>0</v>
      </c>
    </row>
    <row r="28" spans="1:11">
      <c r="A28" s="56" t="s">
        <v>44</v>
      </c>
      <c r="B28" s="73"/>
      <c r="C28" s="56" t="s">
        <v>45</v>
      </c>
      <c r="D28" s="73"/>
      <c r="E28" s="56" t="s">
        <v>45</v>
      </c>
      <c r="F28" s="73">
        <f t="shared" si="0"/>
        <v>0</v>
      </c>
      <c r="H28" s="59">
        <v>2.4E-2</v>
      </c>
      <c r="I28" s="61">
        <f t="shared" ref="I28:I53" si="1">B28*H28</f>
        <v>0</v>
      </c>
      <c r="J28" s="61">
        <f t="shared" ref="J28:J53" si="2">D28*H28</f>
        <v>0</v>
      </c>
      <c r="K28" s="61">
        <f t="shared" ref="K28:K53" si="3">I28-J28</f>
        <v>0</v>
      </c>
    </row>
    <row r="29" spans="1:11">
      <c r="A29" s="56" t="s">
        <v>46</v>
      </c>
      <c r="B29" s="73"/>
      <c r="C29" s="56" t="s">
        <v>47</v>
      </c>
      <c r="D29" s="73"/>
      <c r="E29" s="56" t="s">
        <v>47</v>
      </c>
      <c r="F29" s="73">
        <f t="shared" si="0"/>
        <v>0</v>
      </c>
      <c r="H29" s="59">
        <v>5.8999999999999997E-2</v>
      </c>
      <c r="I29" s="61">
        <f t="shared" si="1"/>
        <v>0</v>
      </c>
      <c r="J29" s="61">
        <f t="shared" si="2"/>
        <v>0</v>
      </c>
      <c r="K29" s="61">
        <f t="shared" si="3"/>
        <v>0</v>
      </c>
    </row>
    <row r="30" spans="1:11">
      <c r="A30" s="56" t="s">
        <v>71</v>
      </c>
      <c r="B30" s="73"/>
      <c r="C30" s="56" t="s">
        <v>43</v>
      </c>
      <c r="D30" s="73"/>
      <c r="E30" s="56" t="s">
        <v>43</v>
      </c>
      <c r="F30" s="73">
        <f t="shared" si="0"/>
        <v>0</v>
      </c>
      <c r="H30" s="59" t="s">
        <v>81</v>
      </c>
      <c r="I30" s="61"/>
      <c r="J30" s="61"/>
      <c r="K30" s="61"/>
    </row>
    <row r="31" spans="1:11">
      <c r="A31" s="56" t="s">
        <v>72</v>
      </c>
      <c r="B31" s="73"/>
      <c r="C31" s="56" t="s">
        <v>43</v>
      </c>
      <c r="D31" s="73"/>
      <c r="E31" s="56" t="s">
        <v>43</v>
      </c>
      <c r="F31" s="73">
        <f t="shared" si="0"/>
        <v>0</v>
      </c>
      <c r="H31" s="59">
        <v>7.1999999999999998E-3</v>
      </c>
      <c r="I31" s="61">
        <f t="shared" si="1"/>
        <v>0</v>
      </c>
      <c r="J31" s="61">
        <f t="shared" si="2"/>
        <v>0</v>
      </c>
      <c r="K31" s="61">
        <f t="shared" si="3"/>
        <v>0</v>
      </c>
    </row>
    <row r="32" spans="1:11">
      <c r="A32" s="56" t="s">
        <v>48</v>
      </c>
      <c r="B32" s="73"/>
      <c r="C32" s="56" t="s">
        <v>49</v>
      </c>
      <c r="D32" s="73"/>
      <c r="E32" s="56" t="s">
        <v>49</v>
      </c>
      <c r="F32" s="73">
        <f t="shared" si="0"/>
        <v>0</v>
      </c>
      <c r="H32" s="59">
        <v>0.17349999999999999</v>
      </c>
      <c r="I32" s="61">
        <f t="shared" si="1"/>
        <v>0</v>
      </c>
      <c r="J32" s="61">
        <f t="shared" si="2"/>
        <v>0</v>
      </c>
      <c r="K32" s="61">
        <f t="shared" si="3"/>
        <v>0</v>
      </c>
    </row>
    <row r="33" spans="1:11">
      <c r="A33" s="56" t="s">
        <v>50</v>
      </c>
      <c r="B33" s="73"/>
      <c r="C33" s="56" t="s">
        <v>43</v>
      </c>
      <c r="D33" s="73"/>
      <c r="E33" s="56" t="s">
        <v>43</v>
      </c>
      <c r="F33" s="73">
        <f t="shared" si="0"/>
        <v>0</v>
      </c>
      <c r="H33" s="59">
        <v>2.7E-4</v>
      </c>
      <c r="I33" s="61">
        <f t="shared" si="1"/>
        <v>0</v>
      </c>
      <c r="J33" s="61">
        <f t="shared" si="2"/>
        <v>0</v>
      </c>
      <c r="K33" s="61">
        <f t="shared" si="3"/>
        <v>0</v>
      </c>
    </row>
    <row r="34" spans="1:11">
      <c r="A34" s="56" t="s">
        <v>51</v>
      </c>
      <c r="B34" s="73"/>
      <c r="C34" s="56" t="s">
        <v>43</v>
      </c>
      <c r="D34" s="73"/>
      <c r="E34" s="56" t="s">
        <v>43</v>
      </c>
      <c r="F34" s="73">
        <f t="shared" si="0"/>
        <v>0</v>
      </c>
      <c r="H34" s="59">
        <v>2.9E-4</v>
      </c>
      <c r="I34" s="61">
        <f t="shared" si="1"/>
        <v>0</v>
      </c>
      <c r="J34" s="61">
        <f t="shared" si="2"/>
        <v>0</v>
      </c>
      <c r="K34" s="61">
        <f t="shared" si="3"/>
        <v>0</v>
      </c>
    </row>
    <row r="35" spans="1:11">
      <c r="A35" s="56" t="s">
        <v>73</v>
      </c>
      <c r="B35" s="73"/>
      <c r="C35" s="56" t="s">
        <v>43</v>
      </c>
      <c r="D35" s="73"/>
      <c r="E35" s="56" t="s">
        <v>43</v>
      </c>
      <c r="F35" s="73">
        <f t="shared" si="0"/>
        <v>0</v>
      </c>
      <c r="H35" s="59">
        <v>4.0000000000000002E-4</v>
      </c>
      <c r="I35" s="61">
        <f t="shared" si="1"/>
        <v>0</v>
      </c>
      <c r="J35" s="61">
        <f t="shared" si="2"/>
        <v>0</v>
      </c>
      <c r="K35" s="61">
        <f t="shared" si="3"/>
        <v>0</v>
      </c>
    </row>
    <row r="36" spans="1:11">
      <c r="A36" s="56" t="s">
        <v>52</v>
      </c>
      <c r="B36" s="73"/>
      <c r="C36" s="56" t="s">
        <v>53</v>
      </c>
      <c r="D36" s="73"/>
      <c r="E36" s="56" t="s">
        <v>53</v>
      </c>
      <c r="F36" s="73">
        <f t="shared" si="0"/>
        <v>0</v>
      </c>
      <c r="H36" s="59">
        <v>0.1051</v>
      </c>
      <c r="I36" s="61">
        <f t="shared" si="1"/>
        <v>0</v>
      </c>
      <c r="J36" s="61">
        <f t="shared" si="2"/>
        <v>0</v>
      </c>
      <c r="K36" s="61">
        <f t="shared" si="3"/>
        <v>0</v>
      </c>
    </row>
    <row r="37" spans="1:11">
      <c r="A37" s="56" t="s">
        <v>54</v>
      </c>
      <c r="B37" s="73"/>
      <c r="C37" s="56" t="s">
        <v>43</v>
      </c>
      <c r="D37" s="73"/>
      <c r="E37" s="56" t="s">
        <v>43</v>
      </c>
      <c r="F37" s="73">
        <f t="shared" si="0"/>
        <v>0</v>
      </c>
      <c r="H37" s="59">
        <v>5.0000000000000002E-5</v>
      </c>
      <c r="I37" s="61">
        <f t="shared" si="1"/>
        <v>0</v>
      </c>
      <c r="J37" s="61">
        <f t="shared" si="2"/>
        <v>0</v>
      </c>
      <c r="K37" s="61">
        <f t="shared" si="3"/>
        <v>0</v>
      </c>
    </row>
    <row r="38" spans="1:11">
      <c r="A38" s="56" t="s">
        <v>55</v>
      </c>
      <c r="B38" s="73"/>
      <c r="C38" s="56" t="s">
        <v>43</v>
      </c>
      <c r="D38" s="73"/>
      <c r="E38" s="56" t="s">
        <v>43</v>
      </c>
      <c r="F38" s="73">
        <f t="shared" si="0"/>
        <v>0</v>
      </c>
      <c r="H38" s="59">
        <v>1.2E-4</v>
      </c>
      <c r="I38" s="61">
        <f t="shared" si="1"/>
        <v>0</v>
      </c>
      <c r="J38" s="61">
        <f t="shared" si="2"/>
        <v>0</v>
      </c>
      <c r="K38" s="61">
        <f t="shared" si="3"/>
        <v>0</v>
      </c>
    </row>
    <row r="39" spans="1:11">
      <c r="A39" s="56" t="s">
        <v>56</v>
      </c>
      <c r="B39" s="73"/>
      <c r="C39" s="56" t="s">
        <v>43</v>
      </c>
      <c r="D39" s="73"/>
      <c r="E39" s="56" t="s">
        <v>43</v>
      </c>
      <c r="F39" s="73">
        <f t="shared" si="0"/>
        <v>0</v>
      </c>
      <c r="H39" s="59">
        <v>3.8999999999999999E-4</v>
      </c>
      <c r="I39" s="61">
        <f t="shared" si="1"/>
        <v>0</v>
      </c>
      <c r="J39" s="61">
        <f t="shared" si="2"/>
        <v>0</v>
      </c>
      <c r="K39" s="61">
        <f t="shared" si="3"/>
        <v>0</v>
      </c>
    </row>
    <row r="40" spans="1:11">
      <c r="A40" s="56" t="s">
        <v>57</v>
      </c>
      <c r="B40" s="73"/>
      <c r="C40" s="56" t="s">
        <v>58</v>
      </c>
      <c r="D40" s="73"/>
      <c r="E40" s="56" t="s">
        <v>58</v>
      </c>
      <c r="F40" s="73">
        <f t="shared" si="0"/>
        <v>0</v>
      </c>
      <c r="H40" s="59">
        <v>0.17</v>
      </c>
      <c r="I40" s="61">
        <f t="shared" si="1"/>
        <v>0</v>
      </c>
      <c r="J40" s="61">
        <f t="shared" si="2"/>
        <v>0</v>
      </c>
      <c r="K40" s="61">
        <f t="shared" si="3"/>
        <v>0</v>
      </c>
    </row>
    <row r="41" spans="1:11">
      <c r="A41" s="56" t="s">
        <v>59</v>
      </c>
      <c r="B41" s="73"/>
      <c r="C41" s="56" t="s">
        <v>49</v>
      </c>
      <c r="D41" s="73"/>
      <c r="E41" s="56" t="s">
        <v>49</v>
      </c>
      <c r="F41" s="73">
        <f t="shared" si="0"/>
        <v>0</v>
      </c>
      <c r="H41" s="59">
        <v>0.20200000000000001</v>
      </c>
      <c r="I41" s="61">
        <f t="shared" si="1"/>
        <v>0</v>
      </c>
      <c r="J41" s="61">
        <f t="shared" si="2"/>
        <v>0</v>
      </c>
      <c r="K41" s="61">
        <f t="shared" si="3"/>
        <v>0</v>
      </c>
    </row>
    <row r="42" spans="1:11">
      <c r="A42" s="56" t="s">
        <v>60</v>
      </c>
      <c r="B42" s="73"/>
      <c r="C42" s="56" t="s">
        <v>43</v>
      </c>
      <c r="D42" s="73"/>
      <c r="E42" s="56" t="s">
        <v>43</v>
      </c>
      <c r="F42" s="73">
        <f t="shared" si="0"/>
        <v>0</v>
      </c>
      <c r="H42" s="59">
        <v>1.8000000000000001E-4</v>
      </c>
      <c r="I42" s="61">
        <f t="shared" si="1"/>
        <v>0</v>
      </c>
      <c r="J42" s="61">
        <f t="shared" si="2"/>
        <v>0</v>
      </c>
      <c r="K42" s="61">
        <f t="shared" si="3"/>
        <v>0</v>
      </c>
    </row>
    <row r="43" spans="1:11">
      <c r="A43" s="56" t="s">
        <v>61</v>
      </c>
      <c r="B43" s="73"/>
      <c r="C43" s="56" t="s">
        <v>43</v>
      </c>
      <c r="D43" s="73"/>
      <c r="E43" s="56" t="s">
        <v>43</v>
      </c>
      <c r="F43" s="73">
        <f t="shared" si="0"/>
        <v>0</v>
      </c>
      <c r="H43" s="59">
        <v>1E-4</v>
      </c>
      <c r="I43" s="61">
        <f t="shared" si="1"/>
        <v>0</v>
      </c>
      <c r="J43" s="61">
        <f t="shared" si="2"/>
        <v>0</v>
      </c>
      <c r="K43" s="61">
        <f t="shared" si="3"/>
        <v>0</v>
      </c>
    </row>
    <row r="44" spans="1:11">
      <c r="A44" s="56" t="s">
        <v>62</v>
      </c>
      <c r="B44" s="73"/>
      <c r="C44" s="56" t="s">
        <v>63</v>
      </c>
      <c r="D44" s="73"/>
      <c r="E44" s="56" t="s">
        <v>63</v>
      </c>
      <c r="F44" s="73">
        <f t="shared" si="0"/>
        <v>0</v>
      </c>
      <c r="H44" s="59">
        <v>0.14199999999999999</v>
      </c>
      <c r="I44" s="61">
        <f t="shared" si="1"/>
        <v>0</v>
      </c>
      <c r="J44" s="61">
        <f t="shared" si="2"/>
        <v>0</v>
      </c>
      <c r="K44" s="61">
        <f t="shared" si="3"/>
        <v>0</v>
      </c>
    </row>
    <row r="45" spans="1:11">
      <c r="A45" s="56" t="s">
        <v>75</v>
      </c>
      <c r="B45" s="73"/>
      <c r="C45" s="56" t="s">
        <v>43</v>
      </c>
      <c r="D45" s="73"/>
      <c r="E45" s="56" t="s">
        <v>43</v>
      </c>
      <c r="F45" s="73">
        <f t="shared" si="0"/>
        <v>0</v>
      </c>
      <c r="H45" s="59">
        <v>3.0000000000000001E-3</v>
      </c>
      <c r="I45" s="61">
        <f t="shared" si="1"/>
        <v>0</v>
      </c>
      <c r="J45" s="61">
        <f t="shared" si="2"/>
        <v>0</v>
      </c>
      <c r="K45" s="61">
        <f t="shared" si="3"/>
        <v>0</v>
      </c>
    </row>
    <row r="46" spans="1:11">
      <c r="A46" s="56" t="s">
        <v>64</v>
      </c>
      <c r="B46" s="73"/>
      <c r="C46" s="56" t="s">
        <v>65</v>
      </c>
      <c r="D46" s="73"/>
      <c r="E46" s="56" t="s">
        <v>65</v>
      </c>
      <c r="F46" s="73">
        <f>B46-D46</f>
        <v>0</v>
      </c>
      <c r="H46" s="59">
        <v>9.0000000000000006E-5</v>
      </c>
      <c r="I46" s="61">
        <f>B46*H46</f>
        <v>0</v>
      </c>
      <c r="J46" s="61">
        <f>D46*H46</f>
        <v>0</v>
      </c>
      <c r="K46" s="61">
        <f>I46-J46</f>
        <v>0</v>
      </c>
    </row>
    <row r="47" spans="1:11">
      <c r="A47" s="56" t="s">
        <v>76</v>
      </c>
      <c r="B47" s="73"/>
      <c r="C47" s="56" t="s">
        <v>77</v>
      </c>
      <c r="D47" s="73"/>
      <c r="E47" s="56" t="s">
        <v>77</v>
      </c>
      <c r="F47" s="73">
        <f t="shared" si="0"/>
        <v>0</v>
      </c>
      <c r="H47" s="59">
        <v>6.7599999999999993E-2</v>
      </c>
      <c r="I47" s="61">
        <f t="shared" si="1"/>
        <v>0</v>
      </c>
      <c r="J47" s="61">
        <f t="shared" si="2"/>
        <v>0</v>
      </c>
      <c r="K47" s="61">
        <f t="shared" si="3"/>
        <v>0</v>
      </c>
    </row>
    <row r="48" spans="1:11">
      <c r="A48" s="56" t="s">
        <v>78</v>
      </c>
      <c r="B48" s="73"/>
      <c r="C48" s="56" t="s">
        <v>45</v>
      </c>
      <c r="D48" s="73"/>
      <c r="E48" s="56" t="s">
        <v>45</v>
      </c>
      <c r="F48" s="73">
        <f t="shared" si="0"/>
        <v>0</v>
      </c>
      <c r="H48" s="59">
        <v>2.9000000000000001E-2</v>
      </c>
      <c r="I48" s="61">
        <f t="shared" si="1"/>
        <v>0</v>
      </c>
      <c r="J48" s="61">
        <f t="shared" si="2"/>
        <v>0</v>
      </c>
      <c r="K48" s="61">
        <f t="shared" si="3"/>
        <v>0</v>
      </c>
    </row>
    <row r="49" spans="1:12">
      <c r="A49" s="56" t="s">
        <v>66</v>
      </c>
      <c r="B49" s="73"/>
      <c r="C49" s="56" t="s">
        <v>43</v>
      </c>
      <c r="D49" s="73"/>
      <c r="E49" s="56" t="s">
        <v>43</v>
      </c>
      <c r="F49" s="73">
        <f t="shared" si="0"/>
        <v>0</v>
      </c>
      <c r="H49" s="59">
        <v>2.0000000000000001E-4</v>
      </c>
      <c r="I49" s="61">
        <f t="shared" si="1"/>
        <v>0</v>
      </c>
      <c r="J49" s="61">
        <f t="shared" si="2"/>
        <v>0</v>
      </c>
      <c r="K49" s="61">
        <f t="shared" si="3"/>
        <v>0</v>
      </c>
    </row>
    <row r="50" spans="1:12">
      <c r="A50" s="56" t="s">
        <v>79</v>
      </c>
      <c r="B50" s="73"/>
      <c r="C50" s="56" t="s">
        <v>82</v>
      </c>
      <c r="D50" s="73"/>
      <c r="E50" s="56" t="s">
        <v>82</v>
      </c>
      <c r="F50" s="73">
        <f t="shared" si="0"/>
        <v>0</v>
      </c>
      <c r="H50" s="59">
        <v>0.02</v>
      </c>
      <c r="I50" s="61">
        <f t="shared" si="1"/>
        <v>0</v>
      </c>
      <c r="J50" s="61">
        <f t="shared" si="2"/>
        <v>0</v>
      </c>
      <c r="K50" s="61">
        <f t="shared" si="3"/>
        <v>0</v>
      </c>
    </row>
    <row r="51" spans="1:12">
      <c r="A51" s="56" t="s">
        <v>67</v>
      </c>
      <c r="B51" s="73"/>
      <c r="C51" s="57" t="s">
        <v>45</v>
      </c>
      <c r="D51" s="73"/>
      <c r="E51" s="57" t="s">
        <v>45</v>
      </c>
      <c r="F51" s="73">
        <f t="shared" si="0"/>
        <v>0</v>
      </c>
      <c r="H51" s="59">
        <v>1.4E-3</v>
      </c>
      <c r="I51" s="61">
        <f t="shared" si="1"/>
        <v>0</v>
      </c>
      <c r="J51" s="61">
        <f t="shared" si="2"/>
        <v>0</v>
      </c>
      <c r="K51" s="61">
        <f t="shared" si="3"/>
        <v>0</v>
      </c>
    </row>
    <row r="52" spans="1:12">
      <c r="A52" s="56" t="s">
        <v>68</v>
      </c>
      <c r="B52" s="73"/>
      <c r="C52" s="56" t="s">
        <v>43</v>
      </c>
      <c r="D52" s="73"/>
      <c r="E52" s="56" t="s">
        <v>43</v>
      </c>
      <c r="F52" s="73">
        <f t="shared" si="0"/>
        <v>0</v>
      </c>
      <c r="H52" s="59">
        <v>2.5999999999999998E-4</v>
      </c>
      <c r="I52" s="61">
        <f t="shared" si="1"/>
        <v>0</v>
      </c>
      <c r="J52" s="61">
        <f t="shared" si="2"/>
        <v>0</v>
      </c>
      <c r="K52" s="61">
        <f t="shared" si="3"/>
        <v>0</v>
      </c>
    </row>
    <row r="53" spans="1:12">
      <c r="A53" s="56" t="s">
        <v>80</v>
      </c>
      <c r="B53" s="73"/>
      <c r="C53" s="56" t="s">
        <v>43</v>
      </c>
      <c r="D53" s="73"/>
      <c r="E53" s="56" t="s">
        <v>43</v>
      </c>
      <c r="F53" s="73">
        <f t="shared" si="0"/>
        <v>0</v>
      </c>
      <c r="H53" s="59">
        <v>1.0000000000000001E-5</v>
      </c>
      <c r="I53" s="61">
        <f t="shared" si="1"/>
        <v>0</v>
      </c>
      <c r="J53" s="61">
        <f t="shared" si="2"/>
        <v>0</v>
      </c>
      <c r="K53" s="61">
        <f t="shared" si="3"/>
        <v>0</v>
      </c>
    </row>
    <row r="54" spans="1:12">
      <c r="A54" s="66" t="s">
        <v>139</v>
      </c>
      <c r="B54" s="62"/>
      <c r="C54" s="62"/>
      <c r="D54" s="62"/>
      <c r="E54" s="62"/>
      <c r="F54" s="63"/>
      <c r="H54" s="64"/>
      <c r="I54" s="65"/>
      <c r="J54" s="65"/>
      <c r="K54" s="65"/>
    </row>
    <row r="55" spans="1:12">
      <c r="A55" s="62"/>
      <c r="B55" s="62"/>
      <c r="C55" s="62"/>
      <c r="D55" s="62"/>
      <c r="E55" s="62"/>
      <c r="F55" s="63"/>
      <c r="H55" s="64"/>
      <c r="I55" s="65"/>
      <c r="J55" s="65"/>
      <c r="K55" s="65"/>
    </row>
    <row r="56" spans="1:12">
      <c r="A56" s="22" t="s">
        <v>138</v>
      </c>
      <c r="B56" s="62"/>
      <c r="C56" s="62"/>
      <c r="D56" s="62"/>
      <c r="E56" s="62"/>
      <c r="F56" s="63"/>
      <c r="H56" s="64"/>
      <c r="I56" s="65"/>
      <c r="J56" s="65"/>
      <c r="K56" s="65"/>
    </row>
    <row r="57" spans="1:12">
      <c r="A57" s="47" t="s">
        <v>135</v>
      </c>
      <c r="B57" s="62"/>
      <c r="C57" s="62"/>
      <c r="D57" s="62"/>
      <c r="E57" s="62"/>
      <c r="F57" s="63"/>
      <c r="H57" s="64"/>
      <c r="I57" s="65"/>
      <c r="J57" s="65"/>
      <c r="K57" s="65"/>
    </row>
    <row r="58" spans="1:12">
      <c r="A58" s="50" t="s">
        <v>116</v>
      </c>
      <c r="B58" s="51" t="s">
        <v>117</v>
      </c>
      <c r="C58" s="52"/>
      <c r="D58" s="51" t="s">
        <v>118</v>
      </c>
      <c r="E58" s="52"/>
      <c r="F58" s="52" t="s">
        <v>119</v>
      </c>
    </row>
    <row r="59" spans="1:12">
      <c r="A59" s="56" t="s">
        <v>74</v>
      </c>
      <c r="B59" s="56"/>
      <c r="C59" s="56" t="s">
        <v>43</v>
      </c>
      <c r="D59" s="56"/>
      <c r="E59" s="56" t="s">
        <v>43</v>
      </c>
      <c r="F59" s="55">
        <f>B59-D59</f>
        <v>0</v>
      </c>
      <c r="H59" s="59">
        <v>2.1</v>
      </c>
      <c r="I59" s="61">
        <f>B59*H59/43560</f>
        <v>0</v>
      </c>
      <c r="J59" s="61">
        <f>D59*H59/43560</f>
        <v>0</v>
      </c>
      <c r="K59" s="61">
        <f>I59-J59</f>
        <v>0</v>
      </c>
      <c r="L59" s="1" t="s">
        <v>141</v>
      </c>
    </row>
    <row r="60" spans="1:12">
      <c r="A60" s="56" t="s">
        <v>186</v>
      </c>
      <c r="B60" s="56"/>
      <c r="C60" s="56" t="s">
        <v>43</v>
      </c>
      <c r="D60" s="56"/>
      <c r="E60" s="56" t="s">
        <v>43</v>
      </c>
      <c r="F60" s="55">
        <f>B60-D60</f>
        <v>0</v>
      </c>
      <c r="H60" s="59">
        <v>2.5</v>
      </c>
      <c r="I60" s="61">
        <f>B60*H60/43560</f>
        <v>0</v>
      </c>
      <c r="J60" s="61">
        <f>D60*H60/43560</f>
        <v>0</v>
      </c>
      <c r="K60" s="61">
        <f>I60-J60</f>
        <v>0</v>
      </c>
      <c r="L60" s="1" t="s">
        <v>141</v>
      </c>
    </row>
    <row r="61" spans="1:12">
      <c r="A61" s="56" t="s">
        <v>187</v>
      </c>
      <c r="B61" s="56"/>
      <c r="C61" s="56" t="s">
        <v>43</v>
      </c>
      <c r="D61" s="56"/>
      <c r="E61" s="56" t="s">
        <v>43</v>
      </c>
      <c r="F61" s="55">
        <f>B61-D61</f>
        <v>0</v>
      </c>
      <c r="H61" s="59">
        <v>2.5</v>
      </c>
      <c r="I61" s="61">
        <f>B61*H61/43560</f>
        <v>0</v>
      </c>
      <c r="J61" s="61">
        <f>D61*H61/43560</f>
        <v>0</v>
      </c>
      <c r="K61" s="61">
        <f>I61-J61</f>
        <v>0</v>
      </c>
      <c r="L61" s="1" t="s">
        <v>141</v>
      </c>
    </row>
    <row r="62" spans="1:12">
      <c r="A62" s="49"/>
      <c r="B62" s="48"/>
      <c r="C62" s="17"/>
      <c r="D62" s="48"/>
      <c r="E62" s="17"/>
      <c r="F62" s="17"/>
      <c r="H62" s="56" t="s">
        <v>136</v>
      </c>
      <c r="I62" s="61">
        <f>SUM(I27:I53)</f>
        <v>0</v>
      </c>
      <c r="J62" s="61">
        <f>SUM(J27:J53)</f>
        <v>0</v>
      </c>
      <c r="K62" s="61">
        <f>I62-J62</f>
        <v>0</v>
      </c>
    </row>
    <row r="63" spans="1:12">
      <c r="A63" s="18"/>
      <c r="B63" s="48"/>
      <c r="C63" s="17"/>
      <c r="D63" s="48"/>
      <c r="E63" s="17"/>
      <c r="F63" s="17"/>
      <c r="H63" s="56" t="s">
        <v>137</v>
      </c>
      <c r="I63" s="61">
        <f>I59+I60+I61</f>
        <v>0</v>
      </c>
      <c r="J63" s="61">
        <f>J59+J60+J61</f>
        <v>0</v>
      </c>
      <c r="K63" s="61">
        <f>I63-J63</f>
        <v>0</v>
      </c>
    </row>
    <row r="64" spans="1:12">
      <c r="A64" s="13" t="s">
        <v>23</v>
      </c>
    </row>
    <row r="65" spans="1:6">
      <c r="A65" s="5" t="s">
        <v>21</v>
      </c>
    </row>
    <row r="66" spans="1:6">
      <c r="B66" s="4" t="s">
        <v>13</v>
      </c>
      <c r="C66" s="80" t="s">
        <v>14</v>
      </c>
      <c r="D66" s="80"/>
      <c r="E66" s="80" t="s">
        <v>11</v>
      </c>
      <c r="F66" s="80"/>
    </row>
    <row r="67" spans="1:6">
      <c r="A67" s="5" t="s">
        <v>8</v>
      </c>
      <c r="B67" s="4" t="s">
        <v>12</v>
      </c>
      <c r="C67" s="4" t="s">
        <v>9</v>
      </c>
      <c r="D67" s="4" t="s">
        <v>10</v>
      </c>
      <c r="E67" s="4" t="s">
        <v>9</v>
      </c>
      <c r="F67" s="4" t="s">
        <v>10</v>
      </c>
    </row>
    <row r="68" spans="1:6">
      <c r="A68" s="7" t="s">
        <v>17</v>
      </c>
      <c r="B68" s="8"/>
      <c r="C68" s="8"/>
      <c r="D68" s="8"/>
      <c r="E68" s="8"/>
      <c r="F68" s="8"/>
    </row>
    <row r="69" spans="1:6">
      <c r="A69" s="2" t="s">
        <v>157</v>
      </c>
      <c r="B69" s="36"/>
      <c r="C69" s="11">
        <v>4</v>
      </c>
      <c r="D69" s="11">
        <v>2</v>
      </c>
      <c r="E69" s="10">
        <f t="shared" ref="E69:E91" si="4">B69*C69</f>
        <v>0</v>
      </c>
      <c r="F69" s="10">
        <f t="shared" ref="F69:F91" si="5">B69*D69</f>
        <v>0</v>
      </c>
    </row>
    <row r="70" spans="1:6" ht="12.75" customHeight="1">
      <c r="A70" s="2" t="s">
        <v>162</v>
      </c>
      <c r="B70" s="36"/>
      <c r="C70" s="11">
        <v>4</v>
      </c>
      <c r="D70" s="11">
        <v>3</v>
      </c>
      <c r="E70" s="10">
        <f t="shared" si="4"/>
        <v>0</v>
      </c>
      <c r="F70" s="10">
        <f t="shared" si="5"/>
        <v>0</v>
      </c>
    </row>
    <row r="71" spans="1:6">
      <c r="A71" s="2" t="s">
        <v>167</v>
      </c>
      <c r="B71" s="36"/>
      <c r="C71" s="11">
        <v>2</v>
      </c>
      <c r="D71" s="11">
        <v>1.5</v>
      </c>
      <c r="E71" s="10">
        <f t="shared" si="4"/>
        <v>0</v>
      </c>
      <c r="F71" s="10">
        <f t="shared" si="5"/>
        <v>0</v>
      </c>
    </row>
    <row r="72" spans="1:6">
      <c r="A72" s="2" t="s">
        <v>163</v>
      </c>
      <c r="B72" s="36"/>
      <c r="C72" s="11">
        <v>3</v>
      </c>
      <c r="D72" s="11">
        <v>2</v>
      </c>
      <c r="E72" s="10">
        <f t="shared" si="4"/>
        <v>0</v>
      </c>
      <c r="F72" s="10">
        <f t="shared" si="5"/>
        <v>0</v>
      </c>
    </row>
    <row r="73" spans="1:6">
      <c r="A73" s="2" t="s">
        <v>161</v>
      </c>
      <c r="B73" s="36"/>
      <c r="C73" s="11">
        <v>1.5</v>
      </c>
      <c r="D73" s="11">
        <v>2</v>
      </c>
      <c r="E73" s="10">
        <f t="shared" si="4"/>
        <v>0</v>
      </c>
      <c r="F73" s="10">
        <f t="shared" si="5"/>
        <v>0</v>
      </c>
    </row>
    <row r="74" spans="1:6">
      <c r="A74" s="2" t="s">
        <v>166</v>
      </c>
      <c r="B74" s="36"/>
      <c r="C74" s="11">
        <v>1</v>
      </c>
      <c r="D74" s="11">
        <v>1.5</v>
      </c>
      <c r="E74" s="10">
        <f t="shared" si="4"/>
        <v>0</v>
      </c>
      <c r="F74" s="10">
        <f t="shared" si="5"/>
        <v>0</v>
      </c>
    </row>
    <row r="75" spans="1:6">
      <c r="A75" s="2" t="s">
        <v>178</v>
      </c>
      <c r="B75" s="36"/>
      <c r="C75" s="11">
        <v>0.5</v>
      </c>
      <c r="D75" s="11">
        <v>0.5</v>
      </c>
      <c r="E75" s="10">
        <f t="shared" si="4"/>
        <v>0</v>
      </c>
      <c r="F75" s="10">
        <f t="shared" si="5"/>
        <v>0</v>
      </c>
    </row>
    <row r="76" spans="1:6">
      <c r="A76" s="2" t="s">
        <v>177</v>
      </c>
      <c r="B76" s="36"/>
      <c r="C76" s="11">
        <v>0</v>
      </c>
      <c r="D76" s="11">
        <v>3</v>
      </c>
      <c r="E76" s="10">
        <f t="shared" si="4"/>
        <v>0</v>
      </c>
      <c r="F76" s="10">
        <f t="shared" si="5"/>
        <v>0</v>
      </c>
    </row>
    <row r="77" spans="1:6">
      <c r="A77" s="2" t="s">
        <v>1</v>
      </c>
      <c r="B77" s="36"/>
      <c r="C77" s="11">
        <v>2</v>
      </c>
      <c r="D77" s="11">
        <v>1</v>
      </c>
      <c r="E77" s="10">
        <f t="shared" si="4"/>
        <v>0</v>
      </c>
      <c r="F77" s="10">
        <f t="shared" si="5"/>
        <v>0</v>
      </c>
    </row>
    <row r="78" spans="1:6">
      <c r="A78" s="2" t="s">
        <v>0</v>
      </c>
      <c r="B78" s="36"/>
      <c r="C78" s="11">
        <v>2</v>
      </c>
      <c r="D78" s="11">
        <v>2</v>
      </c>
      <c r="E78" s="10">
        <f t="shared" si="4"/>
        <v>0</v>
      </c>
      <c r="F78" s="10">
        <f t="shared" si="5"/>
        <v>0</v>
      </c>
    </row>
    <row r="79" spans="1:6">
      <c r="A79" s="2" t="s">
        <v>159</v>
      </c>
      <c r="B79" s="36"/>
      <c r="C79" s="11">
        <v>2</v>
      </c>
      <c r="D79" s="11">
        <v>2</v>
      </c>
      <c r="E79" s="10">
        <f t="shared" si="4"/>
        <v>0</v>
      </c>
      <c r="F79" s="10">
        <f t="shared" si="5"/>
        <v>0</v>
      </c>
    </row>
    <row r="80" spans="1:6">
      <c r="A80" s="2" t="s">
        <v>165</v>
      </c>
      <c r="B80" s="36"/>
      <c r="C80" s="11">
        <v>3</v>
      </c>
      <c r="D80" s="11">
        <v>3</v>
      </c>
      <c r="E80" s="10">
        <f t="shared" si="4"/>
        <v>0</v>
      </c>
      <c r="F80" s="10">
        <f t="shared" si="5"/>
        <v>0</v>
      </c>
    </row>
    <row r="81" spans="1:6">
      <c r="A81" s="2" t="s">
        <v>158</v>
      </c>
      <c r="B81" s="36"/>
      <c r="C81" s="11">
        <v>1.5</v>
      </c>
      <c r="D81" s="11">
        <v>2</v>
      </c>
      <c r="E81" s="10">
        <f t="shared" si="4"/>
        <v>0</v>
      </c>
      <c r="F81" s="10">
        <f t="shared" si="5"/>
        <v>0</v>
      </c>
    </row>
    <row r="82" spans="1:6">
      <c r="A82" s="2" t="s">
        <v>160</v>
      </c>
      <c r="B82" s="36"/>
      <c r="C82" s="11">
        <v>1.5</v>
      </c>
      <c r="D82" s="11">
        <v>2</v>
      </c>
      <c r="E82" s="10">
        <f t="shared" si="4"/>
        <v>0</v>
      </c>
      <c r="F82" s="10">
        <f t="shared" si="5"/>
        <v>0</v>
      </c>
    </row>
    <row r="83" spans="1:6">
      <c r="A83" s="2" t="s">
        <v>164</v>
      </c>
      <c r="B83" s="36"/>
      <c r="C83" s="11">
        <v>1</v>
      </c>
      <c r="D83" s="11">
        <v>1</v>
      </c>
      <c r="E83" s="10">
        <f t="shared" si="4"/>
        <v>0</v>
      </c>
      <c r="F83" s="10">
        <f t="shared" si="5"/>
        <v>0</v>
      </c>
    </row>
    <row r="84" spans="1:6">
      <c r="A84" s="2" t="s">
        <v>156</v>
      </c>
      <c r="B84" s="36"/>
      <c r="C84" s="11">
        <v>2</v>
      </c>
      <c r="D84" s="11">
        <v>2</v>
      </c>
      <c r="E84" s="10">
        <f t="shared" si="4"/>
        <v>0</v>
      </c>
      <c r="F84" s="10">
        <f t="shared" si="5"/>
        <v>0</v>
      </c>
    </row>
    <row r="85" spans="1:6">
      <c r="A85" s="2" t="s">
        <v>129</v>
      </c>
      <c r="B85" s="36"/>
      <c r="C85" s="11">
        <v>0</v>
      </c>
      <c r="D85" s="11">
        <v>0.5</v>
      </c>
      <c r="E85" s="10">
        <f t="shared" si="4"/>
        <v>0</v>
      </c>
      <c r="F85" s="10">
        <f t="shared" si="5"/>
        <v>0</v>
      </c>
    </row>
    <row r="86" spans="1:6" ht="12.75" customHeight="1">
      <c r="A86" s="2" t="s">
        <v>20</v>
      </c>
      <c r="B86" s="36"/>
      <c r="C86" s="11">
        <v>5.5</v>
      </c>
      <c r="D86" s="11">
        <v>6</v>
      </c>
      <c r="E86" s="10">
        <f t="shared" si="4"/>
        <v>0</v>
      </c>
      <c r="F86" s="10">
        <f t="shared" si="5"/>
        <v>0</v>
      </c>
    </row>
    <row r="87" spans="1:6">
      <c r="A87" s="2" t="s">
        <v>15</v>
      </c>
      <c r="B87" s="36"/>
      <c r="C87" s="11">
        <v>2.5</v>
      </c>
      <c r="D87" s="11">
        <v>4</v>
      </c>
      <c r="E87" s="10">
        <f t="shared" si="4"/>
        <v>0</v>
      </c>
      <c r="F87" s="10">
        <f t="shared" si="5"/>
        <v>0</v>
      </c>
    </row>
    <row r="88" spans="1:6">
      <c r="A88" s="2" t="s">
        <v>188</v>
      </c>
      <c r="B88" s="36"/>
      <c r="C88" s="11">
        <v>1.5</v>
      </c>
      <c r="D88" s="11">
        <v>3</v>
      </c>
      <c r="E88" s="10">
        <f t="shared" si="4"/>
        <v>0</v>
      </c>
      <c r="F88" s="10">
        <f t="shared" si="5"/>
        <v>0</v>
      </c>
    </row>
    <row r="89" spans="1:6">
      <c r="A89" s="2" t="s">
        <v>7</v>
      </c>
      <c r="B89" s="36"/>
      <c r="C89" s="38"/>
      <c r="D89" s="38"/>
      <c r="E89" s="10">
        <f t="shared" si="4"/>
        <v>0</v>
      </c>
      <c r="F89" s="10">
        <f t="shared" si="5"/>
        <v>0</v>
      </c>
    </row>
    <row r="90" spans="1:6">
      <c r="A90" s="2" t="s">
        <v>7</v>
      </c>
      <c r="B90" s="36"/>
      <c r="C90" s="38"/>
      <c r="D90" s="38"/>
      <c r="E90" s="10">
        <f t="shared" si="4"/>
        <v>0</v>
      </c>
      <c r="F90" s="10">
        <f t="shared" si="5"/>
        <v>0</v>
      </c>
    </row>
    <row r="91" spans="1:6">
      <c r="A91" s="2" t="s">
        <v>7</v>
      </c>
      <c r="B91" s="45"/>
      <c r="C91" s="39"/>
      <c r="D91" s="39"/>
      <c r="E91" s="10">
        <f t="shared" si="4"/>
        <v>0</v>
      </c>
      <c r="F91" s="10">
        <f t="shared" si="5"/>
        <v>0</v>
      </c>
    </row>
    <row r="92" spans="1:6">
      <c r="A92" s="6" t="s">
        <v>16</v>
      </c>
      <c r="B92" s="3"/>
      <c r="C92" s="12"/>
      <c r="D92" s="3"/>
      <c r="E92" s="10"/>
      <c r="F92" s="10"/>
    </row>
    <row r="93" spans="1:6">
      <c r="A93" s="2" t="s">
        <v>5</v>
      </c>
      <c r="B93" s="36"/>
      <c r="C93" s="10">
        <v>1</v>
      </c>
      <c r="D93" s="3">
        <v>0</v>
      </c>
      <c r="E93" s="10">
        <f t="shared" ref="E93:E98" si="6">B93*C93</f>
        <v>0</v>
      </c>
      <c r="F93" s="10">
        <f t="shared" ref="F93:F98" si="7">B93*D93</f>
        <v>0</v>
      </c>
    </row>
    <row r="94" spans="1:6">
      <c r="A94" s="2" t="s">
        <v>128</v>
      </c>
      <c r="B94" s="36"/>
      <c r="C94" s="10">
        <v>0.5</v>
      </c>
      <c r="D94" s="3">
        <v>0</v>
      </c>
      <c r="E94" s="10">
        <f t="shared" si="6"/>
        <v>0</v>
      </c>
      <c r="F94" s="10">
        <f t="shared" si="7"/>
        <v>0</v>
      </c>
    </row>
    <row r="95" spans="1:6">
      <c r="A95" s="2" t="s">
        <v>2</v>
      </c>
      <c r="B95" s="36"/>
      <c r="C95" s="10">
        <v>2.5</v>
      </c>
      <c r="D95" s="3">
        <v>0</v>
      </c>
      <c r="E95" s="10">
        <f t="shared" si="6"/>
        <v>0</v>
      </c>
      <c r="F95" s="10">
        <f t="shared" si="7"/>
        <v>0</v>
      </c>
    </row>
    <row r="96" spans="1:6">
      <c r="A96" s="2" t="s">
        <v>3</v>
      </c>
      <c r="B96" s="36"/>
      <c r="C96" s="10">
        <v>1</v>
      </c>
      <c r="D96" s="3">
        <v>0</v>
      </c>
      <c r="E96" s="10">
        <f t="shared" si="6"/>
        <v>0</v>
      </c>
      <c r="F96" s="10">
        <f t="shared" si="7"/>
        <v>0</v>
      </c>
    </row>
    <row r="97" spans="1:6">
      <c r="A97" s="2" t="s">
        <v>4</v>
      </c>
      <c r="B97" s="36"/>
      <c r="C97" s="10">
        <v>2</v>
      </c>
      <c r="D97" s="3">
        <v>0</v>
      </c>
      <c r="E97" s="10">
        <f t="shared" si="6"/>
        <v>0</v>
      </c>
      <c r="F97" s="10">
        <f t="shared" si="7"/>
        <v>0</v>
      </c>
    </row>
    <row r="98" spans="1:6">
      <c r="A98" s="2" t="s">
        <v>6</v>
      </c>
      <c r="B98" s="36"/>
      <c r="C98" s="10">
        <v>1</v>
      </c>
      <c r="D98" s="3">
        <v>0</v>
      </c>
      <c r="E98" s="10">
        <f t="shared" si="6"/>
        <v>0</v>
      </c>
      <c r="F98" s="10">
        <f t="shared" si="7"/>
        <v>0</v>
      </c>
    </row>
    <row r="100" spans="1:6">
      <c r="A100" s="9" t="s">
        <v>18</v>
      </c>
      <c r="E100" s="14">
        <f>SUM(E68:E99)</f>
        <v>0</v>
      </c>
      <c r="F100" s="15"/>
    </row>
    <row r="101" spans="1:6">
      <c r="A101" s="9" t="s">
        <v>19</v>
      </c>
      <c r="E101" s="15"/>
      <c r="F101" s="14">
        <f>SUM(F68:F99)</f>
        <v>0</v>
      </c>
    </row>
    <row r="104" spans="1:6">
      <c r="A104" s="5" t="s">
        <v>22</v>
      </c>
    </row>
    <row r="105" spans="1:6">
      <c r="B105" s="4" t="s">
        <v>13</v>
      </c>
      <c r="C105" s="80" t="s">
        <v>14</v>
      </c>
      <c r="D105" s="80"/>
      <c r="E105" s="80" t="s">
        <v>11</v>
      </c>
      <c r="F105" s="80"/>
    </row>
    <row r="106" spans="1:6">
      <c r="A106" s="5" t="s">
        <v>8</v>
      </c>
      <c r="B106" s="4" t="s">
        <v>12</v>
      </c>
      <c r="C106" s="4" t="s">
        <v>9</v>
      </c>
      <c r="D106" s="4" t="s">
        <v>10</v>
      </c>
      <c r="E106" s="4" t="s">
        <v>9</v>
      </c>
      <c r="F106" s="4" t="s">
        <v>10</v>
      </c>
    </row>
    <row r="107" spans="1:6">
      <c r="A107" s="7" t="s">
        <v>17</v>
      </c>
      <c r="B107" s="8"/>
      <c r="C107" s="8"/>
      <c r="D107" s="8"/>
      <c r="E107" s="8"/>
      <c r="F107" s="8"/>
    </row>
    <row r="108" spans="1:6">
      <c r="A108" s="2" t="s">
        <v>157</v>
      </c>
      <c r="B108" s="36"/>
      <c r="C108" s="11">
        <v>4</v>
      </c>
      <c r="D108" s="11">
        <v>2</v>
      </c>
      <c r="E108" s="10">
        <f t="shared" ref="E108:E130" si="8">B108*C108</f>
        <v>0</v>
      </c>
      <c r="F108" s="10">
        <f t="shared" ref="F108:F130" si="9">B108*D108</f>
        <v>0</v>
      </c>
    </row>
    <row r="109" spans="1:6" ht="12.75" customHeight="1">
      <c r="A109" s="2" t="s">
        <v>162</v>
      </c>
      <c r="B109" s="36"/>
      <c r="C109" s="11">
        <v>4</v>
      </c>
      <c r="D109" s="11">
        <v>3</v>
      </c>
      <c r="E109" s="10">
        <f t="shared" si="8"/>
        <v>0</v>
      </c>
      <c r="F109" s="10">
        <f t="shared" si="9"/>
        <v>0</v>
      </c>
    </row>
    <row r="110" spans="1:6">
      <c r="A110" s="2" t="s">
        <v>167</v>
      </c>
      <c r="B110" s="36"/>
      <c r="C110" s="11">
        <v>2</v>
      </c>
      <c r="D110" s="11">
        <v>1.5</v>
      </c>
      <c r="E110" s="10">
        <f t="shared" si="8"/>
        <v>0</v>
      </c>
      <c r="F110" s="10">
        <f t="shared" si="9"/>
        <v>0</v>
      </c>
    </row>
    <row r="111" spans="1:6">
      <c r="A111" s="2" t="s">
        <v>163</v>
      </c>
      <c r="B111" s="36"/>
      <c r="C111" s="11">
        <v>3</v>
      </c>
      <c r="D111" s="11">
        <v>2</v>
      </c>
      <c r="E111" s="10">
        <f t="shared" si="8"/>
        <v>0</v>
      </c>
      <c r="F111" s="10">
        <f t="shared" si="9"/>
        <v>0</v>
      </c>
    </row>
    <row r="112" spans="1:6">
      <c r="A112" s="2" t="s">
        <v>161</v>
      </c>
      <c r="B112" s="36"/>
      <c r="C112" s="11">
        <v>1.5</v>
      </c>
      <c r="D112" s="11">
        <v>2</v>
      </c>
      <c r="E112" s="10">
        <f t="shared" si="8"/>
        <v>0</v>
      </c>
      <c r="F112" s="10">
        <f t="shared" si="9"/>
        <v>0</v>
      </c>
    </row>
    <row r="113" spans="1:6">
      <c r="A113" s="2" t="s">
        <v>166</v>
      </c>
      <c r="B113" s="36"/>
      <c r="C113" s="11">
        <v>1</v>
      </c>
      <c r="D113" s="11">
        <v>1.5</v>
      </c>
      <c r="E113" s="10">
        <f t="shared" si="8"/>
        <v>0</v>
      </c>
      <c r="F113" s="10">
        <f t="shared" si="9"/>
        <v>0</v>
      </c>
    </row>
    <row r="114" spans="1:6">
      <c r="A114" s="2" t="s">
        <v>178</v>
      </c>
      <c r="B114" s="36"/>
      <c r="C114" s="11">
        <v>0.5</v>
      </c>
      <c r="D114" s="11">
        <v>0.5</v>
      </c>
      <c r="E114" s="10">
        <f t="shared" si="8"/>
        <v>0</v>
      </c>
      <c r="F114" s="10">
        <f t="shared" si="9"/>
        <v>0</v>
      </c>
    </row>
    <row r="115" spans="1:6">
      <c r="A115" s="2" t="s">
        <v>177</v>
      </c>
      <c r="B115" s="36"/>
      <c r="C115" s="11">
        <v>0</v>
      </c>
      <c r="D115" s="11">
        <v>3</v>
      </c>
      <c r="E115" s="10">
        <f t="shared" si="8"/>
        <v>0</v>
      </c>
      <c r="F115" s="10">
        <f t="shared" si="9"/>
        <v>0</v>
      </c>
    </row>
    <row r="116" spans="1:6">
      <c r="A116" s="2" t="s">
        <v>1</v>
      </c>
      <c r="B116" s="36"/>
      <c r="C116" s="11">
        <v>2</v>
      </c>
      <c r="D116" s="11">
        <v>1</v>
      </c>
      <c r="E116" s="10">
        <f t="shared" si="8"/>
        <v>0</v>
      </c>
      <c r="F116" s="10">
        <f t="shared" si="9"/>
        <v>0</v>
      </c>
    </row>
    <row r="117" spans="1:6">
      <c r="A117" s="2" t="s">
        <v>0</v>
      </c>
      <c r="B117" s="36"/>
      <c r="C117" s="11">
        <v>2</v>
      </c>
      <c r="D117" s="11">
        <v>2</v>
      </c>
      <c r="E117" s="10">
        <f t="shared" si="8"/>
        <v>0</v>
      </c>
      <c r="F117" s="10">
        <f t="shared" si="9"/>
        <v>0</v>
      </c>
    </row>
    <row r="118" spans="1:6">
      <c r="A118" s="2" t="s">
        <v>159</v>
      </c>
      <c r="B118" s="36"/>
      <c r="C118" s="11">
        <v>2</v>
      </c>
      <c r="D118" s="11">
        <v>2</v>
      </c>
      <c r="E118" s="10">
        <f t="shared" si="8"/>
        <v>0</v>
      </c>
      <c r="F118" s="10">
        <f t="shared" si="9"/>
        <v>0</v>
      </c>
    </row>
    <row r="119" spans="1:6">
      <c r="A119" s="2" t="s">
        <v>165</v>
      </c>
      <c r="B119" s="36"/>
      <c r="C119" s="11">
        <v>3</v>
      </c>
      <c r="D119" s="11">
        <v>3</v>
      </c>
      <c r="E119" s="10">
        <f t="shared" si="8"/>
        <v>0</v>
      </c>
      <c r="F119" s="10">
        <f t="shared" si="9"/>
        <v>0</v>
      </c>
    </row>
    <row r="120" spans="1:6">
      <c r="A120" s="2" t="s">
        <v>158</v>
      </c>
      <c r="B120" s="36"/>
      <c r="C120" s="11">
        <v>1.5</v>
      </c>
      <c r="D120" s="11">
        <v>2</v>
      </c>
      <c r="E120" s="10">
        <f t="shared" si="8"/>
        <v>0</v>
      </c>
      <c r="F120" s="10">
        <f t="shared" si="9"/>
        <v>0</v>
      </c>
    </row>
    <row r="121" spans="1:6">
      <c r="A121" s="2" t="s">
        <v>160</v>
      </c>
      <c r="B121" s="36"/>
      <c r="C121" s="11">
        <v>1.5</v>
      </c>
      <c r="D121" s="11">
        <v>2</v>
      </c>
      <c r="E121" s="10">
        <f t="shared" si="8"/>
        <v>0</v>
      </c>
      <c r="F121" s="10">
        <f t="shared" si="9"/>
        <v>0</v>
      </c>
    </row>
    <row r="122" spans="1:6">
      <c r="A122" s="2" t="s">
        <v>164</v>
      </c>
      <c r="B122" s="36"/>
      <c r="C122" s="11">
        <v>1</v>
      </c>
      <c r="D122" s="11">
        <v>1</v>
      </c>
      <c r="E122" s="10">
        <f t="shared" si="8"/>
        <v>0</v>
      </c>
      <c r="F122" s="10">
        <f t="shared" si="9"/>
        <v>0</v>
      </c>
    </row>
    <row r="123" spans="1:6">
      <c r="A123" s="2" t="s">
        <v>156</v>
      </c>
      <c r="B123" s="36"/>
      <c r="C123" s="11">
        <v>2</v>
      </c>
      <c r="D123" s="11">
        <v>2</v>
      </c>
      <c r="E123" s="10">
        <f t="shared" si="8"/>
        <v>0</v>
      </c>
      <c r="F123" s="10">
        <f t="shared" si="9"/>
        <v>0</v>
      </c>
    </row>
    <row r="124" spans="1:6">
      <c r="A124" s="2" t="s">
        <v>129</v>
      </c>
      <c r="B124" s="36"/>
      <c r="C124" s="11">
        <v>0</v>
      </c>
      <c r="D124" s="11">
        <v>0.5</v>
      </c>
      <c r="E124" s="10">
        <f t="shared" si="8"/>
        <v>0</v>
      </c>
      <c r="F124" s="10">
        <f t="shared" si="9"/>
        <v>0</v>
      </c>
    </row>
    <row r="125" spans="1:6" ht="12.75" customHeight="1">
      <c r="A125" s="2" t="s">
        <v>20</v>
      </c>
      <c r="B125" s="36"/>
      <c r="C125" s="11">
        <v>5.5</v>
      </c>
      <c r="D125" s="11">
        <v>6</v>
      </c>
      <c r="E125" s="10">
        <f t="shared" si="8"/>
        <v>0</v>
      </c>
      <c r="F125" s="10">
        <f t="shared" si="9"/>
        <v>0</v>
      </c>
    </row>
    <row r="126" spans="1:6">
      <c r="A126" s="2" t="s">
        <v>15</v>
      </c>
      <c r="B126" s="36"/>
      <c r="C126" s="11">
        <v>2.5</v>
      </c>
      <c r="D126" s="11">
        <v>4</v>
      </c>
      <c r="E126" s="10">
        <f t="shared" si="8"/>
        <v>0</v>
      </c>
      <c r="F126" s="10">
        <f t="shared" si="9"/>
        <v>0</v>
      </c>
    </row>
    <row r="127" spans="1:6">
      <c r="A127" s="2" t="s">
        <v>188</v>
      </c>
      <c r="B127" s="36"/>
      <c r="C127" s="11">
        <v>1.5</v>
      </c>
      <c r="D127" s="11">
        <v>3</v>
      </c>
      <c r="E127" s="10">
        <f t="shared" si="8"/>
        <v>0</v>
      </c>
      <c r="F127" s="10">
        <f t="shared" si="9"/>
        <v>0</v>
      </c>
    </row>
    <row r="128" spans="1:6">
      <c r="A128" s="2" t="s">
        <v>7</v>
      </c>
      <c r="B128" s="36"/>
      <c r="C128" s="38"/>
      <c r="D128" s="38"/>
      <c r="E128" s="10">
        <f t="shared" si="8"/>
        <v>0</v>
      </c>
      <c r="F128" s="10">
        <f t="shared" si="9"/>
        <v>0</v>
      </c>
    </row>
    <row r="129" spans="1:6">
      <c r="A129" s="2" t="s">
        <v>7</v>
      </c>
      <c r="B129" s="36"/>
      <c r="C129" s="38"/>
      <c r="D129" s="38"/>
      <c r="E129" s="10">
        <f t="shared" si="8"/>
        <v>0</v>
      </c>
      <c r="F129" s="10">
        <f t="shared" si="9"/>
        <v>0</v>
      </c>
    </row>
    <row r="130" spans="1:6">
      <c r="A130" s="2" t="s">
        <v>7</v>
      </c>
      <c r="B130" s="45"/>
      <c r="C130" s="39"/>
      <c r="D130" s="39"/>
      <c r="E130" s="10">
        <f t="shared" si="8"/>
        <v>0</v>
      </c>
      <c r="F130" s="10">
        <f t="shared" si="9"/>
        <v>0</v>
      </c>
    </row>
    <row r="131" spans="1:6">
      <c r="A131" s="6" t="s">
        <v>16</v>
      </c>
      <c r="B131" s="3"/>
      <c r="C131" s="12"/>
      <c r="D131" s="3"/>
      <c r="E131" s="10"/>
      <c r="F131" s="10"/>
    </row>
    <row r="132" spans="1:6">
      <c r="A132" s="2" t="s">
        <v>5</v>
      </c>
      <c r="B132" s="36"/>
      <c r="C132" s="10">
        <v>1</v>
      </c>
      <c r="D132" s="3">
        <v>0</v>
      </c>
      <c r="E132" s="10">
        <f t="shared" ref="E132:E137" si="10">B132*C132</f>
        <v>0</v>
      </c>
      <c r="F132" s="10">
        <f t="shared" ref="F132:F137" si="11">B132*D132</f>
        <v>0</v>
      </c>
    </row>
    <row r="133" spans="1:6">
      <c r="A133" s="2" t="s">
        <v>128</v>
      </c>
      <c r="B133" s="36"/>
      <c r="C133" s="10">
        <v>0.5</v>
      </c>
      <c r="D133" s="3">
        <v>0</v>
      </c>
      <c r="E133" s="10">
        <f t="shared" si="10"/>
        <v>0</v>
      </c>
      <c r="F133" s="10">
        <f t="shared" si="11"/>
        <v>0</v>
      </c>
    </row>
    <row r="134" spans="1:6">
      <c r="A134" s="2" t="s">
        <v>2</v>
      </c>
      <c r="B134" s="36"/>
      <c r="C134" s="10">
        <v>2.5</v>
      </c>
      <c r="D134" s="3">
        <v>0</v>
      </c>
      <c r="E134" s="10">
        <f t="shared" si="10"/>
        <v>0</v>
      </c>
      <c r="F134" s="10">
        <f t="shared" si="11"/>
        <v>0</v>
      </c>
    </row>
    <row r="135" spans="1:6">
      <c r="A135" s="2" t="s">
        <v>3</v>
      </c>
      <c r="B135" s="36"/>
      <c r="C135" s="10">
        <v>1</v>
      </c>
      <c r="D135" s="3">
        <v>0</v>
      </c>
      <c r="E135" s="10">
        <f t="shared" si="10"/>
        <v>0</v>
      </c>
      <c r="F135" s="10">
        <f t="shared" si="11"/>
        <v>0</v>
      </c>
    </row>
    <row r="136" spans="1:6">
      <c r="A136" s="2" t="s">
        <v>4</v>
      </c>
      <c r="B136" s="36"/>
      <c r="C136" s="10">
        <v>2</v>
      </c>
      <c r="D136" s="3">
        <v>0</v>
      </c>
      <c r="E136" s="10">
        <f t="shared" si="10"/>
        <v>0</v>
      </c>
      <c r="F136" s="10">
        <f t="shared" si="11"/>
        <v>0</v>
      </c>
    </row>
    <row r="137" spans="1:6">
      <c r="A137" s="2" t="s">
        <v>6</v>
      </c>
      <c r="B137" s="36"/>
      <c r="C137" s="10">
        <v>1</v>
      </c>
      <c r="D137" s="3">
        <v>0</v>
      </c>
      <c r="E137" s="10">
        <f t="shared" si="10"/>
        <v>0</v>
      </c>
      <c r="F137" s="10">
        <f t="shared" si="11"/>
        <v>0</v>
      </c>
    </row>
    <row r="139" spans="1:6">
      <c r="A139" s="9" t="s">
        <v>24</v>
      </c>
      <c r="E139" s="14">
        <f>SUM(E107:E138)</f>
        <v>0</v>
      </c>
      <c r="F139" s="15"/>
    </row>
    <row r="140" spans="1:6">
      <c r="A140" s="9" t="s">
        <v>25</v>
      </c>
      <c r="E140" s="15"/>
      <c r="F140" s="14">
        <f>SUM(F107:F138)</f>
        <v>0</v>
      </c>
    </row>
    <row r="141" spans="1:6">
      <c r="A141" s="9"/>
      <c r="E141" s="15"/>
      <c r="F141" s="91"/>
    </row>
    <row r="142" spans="1:6">
      <c r="A142" s="92" t="s">
        <v>194</v>
      </c>
      <c r="B142" s="93"/>
      <c r="C142" s="94" t="s">
        <v>195</v>
      </c>
      <c r="D142" s="94"/>
      <c r="E142" s="94"/>
      <c r="F142" s="95"/>
    </row>
    <row r="143" spans="1:6">
      <c r="A143" s="96" t="s">
        <v>196</v>
      </c>
      <c r="B143" s="93"/>
      <c r="C143" s="28" t="s">
        <v>195</v>
      </c>
      <c r="D143" s="28"/>
      <c r="E143" s="28"/>
      <c r="F143" s="97"/>
    </row>
    <row r="144" spans="1:6">
      <c r="A144" s="96" t="s">
        <v>197</v>
      </c>
      <c r="B144" s="93"/>
      <c r="C144" s="28" t="s">
        <v>195</v>
      </c>
      <c r="D144" s="28"/>
      <c r="E144" s="28"/>
      <c r="F144" s="97"/>
    </row>
    <row r="145" spans="1:11">
      <c r="A145" s="96"/>
      <c r="B145" s="62"/>
      <c r="C145" s="28"/>
      <c r="D145" s="28"/>
      <c r="E145" s="28"/>
      <c r="F145" s="97"/>
    </row>
    <row r="146" spans="1:11">
      <c r="A146" s="98" t="s">
        <v>198</v>
      </c>
      <c r="B146" s="99"/>
      <c r="C146" s="28"/>
      <c r="D146" s="28"/>
      <c r="E146" s="28"/>
      <c r="F146" s="97"/>
    </row>
    <row r="147" spans="1:11">
      <c r="A147" s="100" t="s">
        <v>199</v>
      </c>
      <c r="B147" s="62"/>
      <c r="C147" s="28"/>
      <c r="D147" s="28"/>
      <c r="E147" s="28"/>
      <c r="F147" s="97"/>
    </row>
    <row r="148" spans="1:11">
      <c r="A148" s="101" t="s">
        <v>200</v>
      </c>
      <c r="B148" s="19"/>
      <c r="C148" s="102"/>
      <c r="D148" s="102"/>
      <c r="E148" s="102"/>
      <c r="F148" s="103"/>
    </row>
    <row r="150" spans="1:11" ht="70.5" customHeight="1">
      <c r="A150" s="77" t="s">
        <v>189</v>
      </c>
      <c r="B150" s="77"/>
      <c r="C150" s="77"/>
      <c r="D150" s="77"/>
      <c r="E150" s="77"/>
      <c r="F150" s="77"/>
    </row>
    <row r="151" spans="1:11">
      <c r="A151" s="66" t="s">
        <v>139</v>
      </c>
      <c r="B151" s="62"/>
      <c r="C151" s="62"/>
      <c r="D151" s="62"/>
      <c r="E151" s="62"/>
      <c r="F151" s="63"/>
      <c r="H151" s="64"/>
      <c r="I151" s="65"/>
      <c r="J151" s="65"/>
      <c r="K151" s="65"/>
    </row>
    <row r="152" spans="1:11" ht="62.25" customHeight="1">
      <c r="A152" s="83" t="s">
        <v>190</v>
      </c>
      <c r="B152" s="84"/>
      <c r="C152" s="84"/>
      <c r="D152" s="84"/>
      <c r="E152" s="84"/>
      <c r="F152" s="84"/>
    </row>
    <row r="153" spans="1:11" ht="57.75" customHeight="1">
      <c r="A153" s="83" t="s">
        <v>191</v>
      </c>
      <c r="B153" s="84"/>
      <c r="C153" s="84"/>
      <c r="D153" s="84"/>
      <c r="E153" s="84"/>
      <c r="F153" s="84"/>
    </row>
    <row r="154" spans="1:11" ht="40.5" customHeight="1">
      <c r="A154" s="83" t="s">
        <v>192</v>
      </c>
      <c r="B154" s="84"/>
      <c r="C154" s="84"/>
      <c r="D154" s="84"/>
      <c r="E154" s="84"/>
      <c r="F154" s="84"/>
    </row>
    <row r="155" spans="1:11">
      <c r="A155" s="20"/>
      <c r="B155" s="20"/>
      <c r="C155" s="20"/>
      <c r="D155" s="20"/>
      <c r="E155" s="20"/>
      <c r="F155" s="20"/>
    </row>
    <row r="156" spans="1:11">
      <c r="A156" s="20"/>
      <c r="B156" s="20"/>
      <c r="C156" s="20"/>
      <c r="D156" s="20"/>
      <c r="E156" s="20"/>
      <c r="F156" s="20"/>
    </row>
    <row r="157" spans="1:11">
      <c r="A157" s="20"/>
      <c r="B157" s="20"/>
      <c r="C157" s="20"/>
      <c r="D157" s="20"/>
      <c r="E157" s="20"/>
      <c r="F157" s="20"/>
    </row>
    <row r="158" spans="1:11">
      <c r="A158" s="20"/>
      <c r="B158" s="20"/>
      <c r="C158" s="20"/>
      <c r="D158" s="20"/>
      <c r="E158" s="20"/>
      <c r="F158" s="20"/>
    </row>
    <row r="159" spans="1:11" ht="24.75" customHeight="1">
      <c r="A159" s="77" t="s">
        <v>124</v>
      </c>
      <c r="B159" s="77"/>
      <c r="C159" s="77"/>
      <c r="D159" s="77"/>
      <c r="E159" s="77"/>
      <c r="F159" s="77"/>
    </row>
    <row r="160" spans="1:11">
      <c r="A160" s="20"/>
      <c r="B160" s="20"/>
      <c r="C160" s="20"/>
      <c r="D160" s="20"/>
      <c r="E160" s="20"/>
      <c r="F160" s="20"/>
    </row>
    <row r="161" spans="1:10">
      <c r="A161" s="40"/>
      <c r="B161" s="20"/>
      <c r="C161" s="41"/>
      <c r="D161" s="20"/>
      <c r="E161" s="20"/>
      <c r="F161" s="20"/>
    </row>
    <row r="162" spans="1:10">
      <c r="A162" s="16" t="s">
        <v>37</v>
      </c>
      <c r="C162" s="16" t="s">
        <v>38</v>
      </c>
      <c r="D162" s="20"/>
      <c r="E162" s="20"/>
      <c r="F162" s="20"/>
    </row>
    <row r="163" spans="1:10">
      <c r="A163" s="20"/>
      <c r="B163" s="20"/>
      <c r="C163" s="20"/>
      <c r="D163" s="20"/>
      <c r="E163" s="20"/>
      <c r="F163" s="20"/>
    </row>
    <row r="164" spans="1:10">
      <c r="A164" s="20" t="s">
        <v>39</v>
      </c>
      <c r="B164" s="20"/>
      <c r="C164" s="20"/>
      <c r="D164" s="20"/>
      <c r="E164" s="20"/>
      <c r="F164" s="20"/>
    </row>
    <row r="166" spans="1:10">
      <c r="A166" s="1" t="s">
        <v>40</v>
      </c>
    </row>
    <row r="168" spans="1:10">
      <c r="A168" s="19" t="s">
        <v>41</v>
      </c>
      <c r="B168" s="21" t="s">
        <v>42</v>
      </c>
      <c r="C168" s="19"/>
      <c r="D168" s="19"/>
      <c r="E168" s="19"/>
      <c r="F168" s="19"/>
    </row>
    <row r="171" spans="1:10">
      <c r="A171" s="5" t="s">
        <v>83</v>
      </c>
      <c r="B171" s="5" t="s">
        <v>155</v>
      </c>
      <c r="C171" s="56" t="s">
        <v>153</v>
      </c>
    </row>
    <row r="173" spans="1:10">
      <c r="A173" s="5" t="s">
        <v>84</v>
      </c>
      <c r="B173" s="32" t="s">
        <v>85</v>
      </c>
      <c r="C173" s="5" t="s">
        <v>86</v>
      </c>
      <c r="D173" s="5" t="s">
        <v>87</v>
      </c>
      <c r="I173" s="1" t="s">
        <v>94</v>
      </c>
    </row>
    <row r="174" spans="1:10">
      <c r="A174" s="1" t="s">
        <v>125</v>
      </c>
      <c r="B174" s="23">
        <v>500</v>
      </c>
      <c r="C174" s="42"/>
      <c r="D174" s="24">
        <f t="shared" ref="D174:D179" si="12">B174*C174</f>
        <v>0</v>
      </c>
      <c r="I174" s="1" t="s">
        <v>95</v>
      </c>
      <c r="J174" s="1" t="s">
        <v>96</v>
      </c>
    </row>
    <row r="175" spans="1:10">
      <c r="A175" s="1" t="s">
        <v>126</v>
      </c>
      <c r="B175" s="23">
        <v>400</v>
      </c>
      <c r="C175" s="42"/>
      <c r="D175" s="24">
        <f t="shared" si="12"/>
        <v>0</v>
      </c>
      <c r="I175" s="1">
        <v>0.75</v>
      </c>
      <c r="J175" s="23">
        <v>350</v>
      </c>
    </row>
    <row r="176" spans="1:10">
      <c r="A176" s="1" t="s">
        <v>91</v>
      </c>
      <c r="B176" s="23">
        <f>D226</f>
        <v>0</v>
      </c>
      <c r="C176" s="75"/>
      <c r="D176" s="24">
        <f t="shared" si="12"/>
        <v>0</v>
      </c>
      <c r="I176" s="1">
        <v>1</v>
      </c>
      <c r="J176" s="23">
        <v>400</v>
      </c>
    </row>
    <row r="177" spans="1:10">
      <c r="A177" s="1" t="s">
        <v>88</v>
      </c>
      <c r="B177" s="23">
        <v>30</v>
      </c>
      <c r="C177" s="42"/>
      <c r="D177" s="24">
        <f t="shared" si="12"/>
        <v>0</v>
      </c>
      <c r="I177" s="1">
        <v>1.5</v>
      </c>
      <c r="J177" s="23">
        <v>450</v>
      </c>
    </row>
    <row r="178" spans="1:10">
      <c r="A178" s="1" t="s">
        <v>89</v>
      </c>
      <c r="B178" s="23">
        <v>30</v>
      </c>
      <c r="C178" s="42"/>
      <c r="D178" s="24">
        <f t="shared" si="12"/>
        <v>0</v>
      </c>
      <c r="I178" s="1">
        <v>2</v>
      </c>
      <c r="J178" s="23">
        <v>700</v>
      </c>
    </row>
    <row r="179" spans="1:10">
      <c r="A179" s="1" t="s">
        <v>170</v>
      </c>
      <c r="B179" s="23">
        <f>VLOOKUP(C212,I175:J178,2)</f>
        <v>400</v>
      </c>
      <c r="C179" s="42"/>
      <c r="D179" s="24">
        <f t="shared" si="12"/>
        <v>0</v>
      </c>
      <c r="I179" s="1" t="s">
        <v>153</v>
      </c>
      <c r="J179" s="1" t="s">
        <v>154</v>
      </c>
    </row>
    <row r="180" spans="1:10">
      <c r="A180" s="1" t="s">
        <v>171</v>
      </c>
      <c r="B180" s="23">
        <f>VLOOKUP(C213,I176:J178,2)</f>
        <v>400</v>
      </c>
      <c r="C180" s="42"/>
      <c r="D180" s="24">
        <f>B180*C180</f>
        <v>0</v>
      </c>
    </row>
    <row r="181" spans="1:10">
      <c r="A181" s="1" t="s">
        <v>151</v>
      </c>
      <c r="B181" s="68">
        <f>IF($C$171=$I$179,I181,IF($C$171=$J$179,J181,"Area?"))</f>
        <v>4526</v>
      </c>
      <c r="C181" s="25">
        <f>C194</f>
        <v>0</v>
      </c>
      <c r="D181" s="24">
        <f>ROUND(B181*C181,0)</f>
        <v>0</v>
      </c>
      <c r="I181" s="23">
        <v>4526</v>
      </c>
      <c r="J181" s="23">
        <v>8010</v>
      </c>
    </row>
    <row r="182" spans="1:10">
      <c r="A182" s="1" t="s">
        <v>152</v>
      </c>
      <c r="B182" s="68">
        <f>IF($C$171=$I$179,I182,IF($C$171=$J$179,J182,"Area?"))</f>
        <v>4526</v>
      </c>
      <c r="C182" s="25">
        <f>C202</f>
        <v>0</v>
      </c>
      <c r="D182" s="24">
        <f>ROUND(B182*C182,0)</f>
        <v>0</v>
      </c>
      <c r="I182" s="23">
        <v>4526</v>
      </c>
      <c r="J182" s="23">
        <v>8010</v>
      </c>
    </row>
    <row r="183" spans="1:10">
      <c r="A183" s="1" t="s">
        <v>93</v>
      </c>
      <c r="B183" s="68">
        <f>IF($C$171=$I$179,I183,IF($C$171=$J$179,J183,"Area?"))</f>
        <v>2333</v>
      </c>
      <c r="C183" s="25">
        <f>C210</f>
        <v>0</v>
      </c>
      <c r="D183" s="24">
        <f>ROUND(B183*C183,0)</f>
        <v>0</v>
      </c>
      <c r="I183" s="23">
        <v>2333</v>
      </c>
      <c r="J183" s="23">
        <v>3322</v>
      </c>
    </row>
    <row r="184" spans="1:10">
      <c r="A184" s="1" t="s">
        <v>127</v>
      </c>
      <c r="B184" s="23">
        <v>400</v>
      </c>
      <c r="C184" s="42"/>
      <c r="D184" s="24">
        <f>B184*C184</f>
        <v>0</v>
      </c>
    </row>
    <row r="185" spans="1:10">
      <c r="A185" s="19" t="s">
        <v>92</v>
      </c>
      <c r="B185" s="26">
        <v>500</v>
      </c>
      <c r="C185" s="43"/>
      <c r="D185" s="27">
        <f>B185*C185</f>
        <v>0</v>
      </c>
    </row>
    <row r="186" spans="1:10">
      <c r="A186" s="28" t="s">
        <v>90</v>
      </c>
      <c r="D186" s="24">
        <f>SUM(D174:D185)</f>
        <v>0</v>
      </c>
      <c r="E186" s="1" t="s">
        <v>81</v>
      </c>
    </row>
    <row r="188" spans="1:10">
      <c r="A188" s="5" t="s">
        <v>148</v>
      </c>
    </row>
    <row r="189" spans="1:10">
      <c r="A189" s="21" t="s">
        <v>142</v>
      </c>
      <c r="E189" s="29">
        <f>I62</f>
        <v>0</v>
      </c>
      <c r="F189" s="1" t="s">
        <v>146</v>
      </c>
    </row>
    <row r="190" spans="1:10">
      <c r="A190" s="21" t="s">
        <v>143</v>
      </c>
      <c r="E190" s="30">
        <f>J62</f>
        <v>0</v>
      </c>
      <c r="F190" s="1" t="s">
        <v>146</v>
      </c>
    </row>
    <row r="191" spans="1:10">
      <c r="A191" s="21" t="s">
        <v>144</v>
      </c>
      <c r="E191" s="29">
        <f>E189-E190</f>
        <v>0</v>
      </c>
      <c r="F191" s="1" t="s">
        <v>146</v>
      </c>
    </row>
    <row r="192" spans="1:10">
      <c r="A192" s="21" t="s">
        <v>145</v>
      </c>
      <c r="C192" s="67">
        <f>E189/0.33</f>
        <v>0</v>
      </c>
    </row>
    <row r="193" spans="1:8">
      <c r="A193" s="21" t="s">
        <v>150</v>
      </c>
      <c r="C193" s="70">
        <f>E190/0.33</f>
        <v>0</v>
      </c>
    </row>
    <row r="194" spans="1:8">
      <c r="A194" s="21" t="s">
        <v>98</v>
      </c>
      <c r="C194" s="29">
        <f>IF(C192-C193&lt;0,0,C192-C193)</f>
        <v>0</v>
      </c>
    </row>
    <row r="196" spans="1:8">
      <c r="A196" s="5" t="s">
        <v>149</v>
      </c>
    </row>
    <row r="197" spans="1:8">
      <c r="A197" s="21" t="s">
        <v>142</v>
      </c>
      <c r="E197" s="29">
        <f>I63</f>
        <v>0</v>
      </c>
      <c r="F197" s="1" t="s">
        <v>146</v>
      </c>
    </row>
    <row r="198" spans="1:8">
      <c r="A198" s="21" t="s">
        <v>143</v>
      </c>
      <c r="E198" s="30">
        <f>J63</f>
        <v>0</v>
      </c>
      <c r="F198" s="1" t="s">
        <v>146</v>
      </c>
    </row>
    <row r="199" spans="1:8">
      <c r="A199" s="21" t="s">
        <v>144</v>
      </c>
      <c r="E199" s="29">
        <f>E197-E198</f>
        <v>0</v>
      </c>
      <c r="F199" s="1" t="s">
        <v>146</v>
      </c>
    </row>
    <row r="200" spans="1:8">
      <c r="A200" s="21" t="s">
        <v>145</v>
      </c>
      <c r="C200" s="29">
        <f>E197/0.33</f>
        <v>0</v>
      </c>
    </row>
    <row r="201" spans="1:8">
      <c r="A201" s="21" t="s">
        <v>150</v>
      </c>
      <c r="C201" s="70">
        <f>E198/0.33</f>
        <v>0</v>
      </c>
    </row>
    <row r="202" spans="1:8">
      <c r="A202" s="21" t="s">
        <v>98</v>
      </c>
      <c r="C202" s="29">
        <f>IF(C200-C201&lt;0,0,C200-C201)</f>
        <v>0</v>
      </c>
    </row>
    <row r="204" spans="1:8">
      <c r="A204" s="5" t="s">
        <v>147</v>
      </c>
    </row>
    <row r="205" spans="1:8">
      <c r="A205" s="21" t="s">
        <v>99</v>
      </c>
      <c r="F205" s="29">
        <f>F140</f>
        <v>0</v>
      </c>
      <c r="G205" s="1">
        <f>IF(B40&lt;F205/20,F205/20,B40)</f>
        <v>0</v>
      </c>
      <c r="H205" s="1" t="s">
        <v>181</v>
      </c>
    </row>
    <row r="206" spans="1:8">
      <c r="A206" s="21" t="s">
        <v>100</v>
      </c>
      <c r="F206" s="30">
        <f>F101</f>
        <v>0</v>
      </c>
      <c r="G206" s="19">
        <f>IF(D40&lt;F206/20,F206/20,D40)</f>
        <v>0</v>
      </c>
      <c r="H206" s="19" t="s">
        <v>181</v>
      </c>
    </row>
    <row r="207" spans="1:8">
      <c r="A207" s="21" t="s">
        <v>97</v>
      </c>
      <c r="F207" s="29">
        <f>F205-F206</f>
        <v>0</v>
      </c>
      <c r="G207" s="1">
        <f>G205-G206</f>
        <v>0</v>
      </c>
      <c r="H207" s="1" t="s">
        <v>181</v>
      </c>
    </row>
    <row r="208" spans="1:8">
      <c r="A208" s="21" t="s">
        <v>179</v>
      </c>
      <c r="C208" s="25">
        <f>IF(G205=0,0,IF(G205&lt;1,1,G205))</f>
        <v>0</v>
      </c>
      <c r="D208" s="1" t="s">
        <v>180</v>
      </c>
    </row>
    <row r="209" spans="1:5">
      <c r="A209" s="21" t="s">
        <v>150</v>
      </c>
      <c r="C209" s="74">
        <f>IF(G206=0,0,IF(G206&lt;1,1,G206))</f>
        <v>0</v>
      </c>
    </row>
    <row r="210" spans="1:5">
      <c r="A210" s="21" t="s">
        <v>98</v>
      </c>
      <c r="C210" s="29">
        <f>IF(C208-C209&lt;0,0,C208-C209)</f>
        <v>0</v>
      </c>
    </row>
    <row r="212" spans="1:5">
      <c r="A212" s="31" t="s">
        <v>168</v>
      </c>
      <c r="C212" s="37">
        <v>1</v>
      </c>
    </row>
    <row r="213" spans="1:5">
      <c r="A213" s="31" t="s">
        <v>169</v>
      </c>
      <c r="C213" s="37">
        <v>1</v>
      </c>
    </row>
    <row r="214" spans="1:5">
      <c r="A214" s="31"/>
      <c r="C214" s="69"/>
    </row>
    <row r="215" spans="1:5">
      <c r="A215" s="31" t="s">
        <v>172</v>
      </c>
      <c r="B215" s="16" t="s">
        <v>175</v>
      </c>
      <c r="C215" s="71" t="s">
        <v>176</v>
      </c>
      <c r="D215" s="16" t="s">
        <v>175</v>
      </c>
      <c r="E215" s="16" t="s">
        <v>176</v>
      </c>
    </row>
    <row r="216" spans="1:5">
      <c r="A216" s="31" t="s">
        <v>173</v>
      </c>
      <c r="B216" s="16"/>
      <c r="C216" s="71"/>
      <c r="D216" s="16"/>
      <c r="E216" s="16"/>
    </row>
    <row r="217" spans="1:5">
      <c r="A217" s="31" t="s">
        <v>174</v>
      </c>
      <c r="B217" s="16"/>
      <c r="C217" s="71"/>
      <c r="D217" s="16"/>
      <c r="E217" s="16"/>
    </row>
    <row r="218" spans="1:5">
      <c r="A218" s="5" t="s">
        <v>101</v>
      </c>
    </row>
    <row r="219" spans="1:5">
      <c r="A219" s="21" t="s">
        <v>102</v>
      </c>
      <c r="B219" s="1" t="s">
        <v>104</v>
      </c>
      <c r="C219" s="1" t="s">
        <v>103</v>
      </c>
      <c r="D219" s="1" t="s">
        <v>105</v>
      </c>
    </row>
    <row r="220" spans="1:5">
      <c r="A220" s="21" t="s">
        <v>193</v>
      </c>
      <c r="C220" s="76">
        <v>143</v>
      </c>
    </row>
    <row r="221" spans="1:5">
      <c r="A221" s="21" t="s">
        <v>106</v>
      </c>
      <c r="B221" s="42"/>
      <c r="C221" s="23">
        <v>128</v>
      </c>
      <c r="D221" s="24">
        <f>C221*B221</f>
        <v>0</v>
      </c>
    </row>
    <row r="222" spans="1:5">
      <c r="A222" s="21" t="s">
        <v>107</v>
      </c>
      <c r="B222" s="42"/>
      <c r="C222" s="23">
        <v>89</v>
      </c>
      <c r="D222" s="24">
        <f>C222*B222</f>
        <v>0</v>
      </c>
    </row>
    <row r="223" spans="1:5">
      <c r="A223" s="21" t="s">
        <v>108</v>
      </c>
      <c r="B223" s="42"/>
      <c r="C223" s="23">
        <v>82</v>
      </c>
      <c r="D223" s="24">
        <f>C223*B223</f>
        <v>0</v>
      </c>
    </row>
    <row r="224" spans="1:5">
      <c r="A224" s="21" t="s">
        <v>109</v>
      </c>
      <c r="B224" s="42"/>
      <c r="C224" s="23">
        <v>79</v>
      </c>
      <c r="D224" s="24">
        <f>C224*B224</f>
        <v>0</v>
      </c>
    </row>
    <row r="225" spans="1:4">
      <c r="A225" s="21" t="s">
        <v>110</v>
      </c>
      <c r="B225" s="42"/>
      <c r="C225" s="44"/>
      <c r="D225" s="27">
        <f>C225*B225</f>
        <v>0</v>
      </c>
    </row>
    <row r="226" spans="1:4">
      <c r="A226" s="21" t="s">
        <v>90</v>
      </c>
      <c r="D226" s="24">
        <f>SUM(D221:D225)</f>
        <v>0</v>
      </c>
    </row>
    <row r="228" spans="1:4">
      <c r="A228" s="1" t="s">
        <v>182</v>
      </c>
    </row>
  </sheetData>
  <mergeCells count="26">
    <mergeCell ref="A154:F154"/>
    <mergeCell ref="A152:F152"/>
    <mergeCell ref="B14:F14"/>
    <mergeCell ref="B15:F15"/>
    <mergeCell ref="C18:F18"/>
    <mergeCell ref="B11:F11"/>
    <mergeCell ref="A150:F150"/>
    <mergeCell ref="A1:F1"/>
    <mergeCell ref="A2:F2"/>
    <mergeCell ref="A3:F3"/>
    <mergeCell ref="B13:F13"/>
    <mergeCell ref="B5:F5"/>
    <mergeCell ref="B6:F6"/>
    <mergeCell ref="B9:F9"/>
    <mergeCell ref="B10:F10"/>
    <mergeCell ref="B7:F7"/>
    <mergeCell ref="A159:F159"/>
    <mergeCell ref="C16:F16"/>
    <mergeCell ref="C17:F17"/>
    <mergeCell ref="C19:F19"/>
    <mergeCell ref="C66:D66"/>
    <mergeCell ref="E66:F66"/>
    <mergeCell ref="C105:D105"/>
    <mergeCell ref="E105:F105"/>
    <mergeCell ref="D25:E25"/>
    <mergeCell ref="A153:F153"/>
  </mergeCells>
  <phoneticPr fontId="5" type="noConversion"/>
  <printOptions horizontalCentered="1"/>
  <pageMargins left="0.75" right="0.75" top="0.75" bottom="0.75" header="0.5" footer="0.5"/>
  <pageSetup scale="93" orientation="portrait" verticalDpi="1200" r:id="rId1"/>
  <headerFooter alignWithMargins="0">
    <oddFooter>&amp;L&amp;8July 2015&amp;R&amp;P of &amp;N</oddFooter>
  </headerFooter>
  <rowBreaks count="4" manualBreakCount="4">
    <brk id="54" max="5" man="1"/>
    <brk id="102" max="5" man="1"/>
    <brk id="151" max="5" man="1"/>
    <brk id="169"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Commercial</vt:lpstr>
      <vt:lpstr>Commercial!Print_Area</vt:lpstr>
    </vt:vector>
  </TitlesOfParts>
  <Company>Marina Coast Water District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asterbenz</dc:creator>
  <cp:lastModifiedBy>sara </cp:lastModifiedBy>
  <cp:lastPrinted>2015-07-14T16:35:20Z</cp:lastPrinted>
  <dcterms:created xsi:type="dcterms:W3CDTF">2007-06-05T14:24:12Z</dcterms:created>
  <dcterms:modified xsi:type="dcterms:W3CDTF">2015-07-14T16:36:50Z</dcterms:modified>
</cp:coreProperties>
</file>